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расходы 2014" sheetId="1" r:id="rId1"/>
    <sheet name="ведомственная 2014 " sheetId="2" r:id="rId2"/>
    <sheet name="план финансир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Mazipova</author>
  </authors>
  <commentList>
    <comment ref="F91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<sst xmlns="http://schemas.openxmlformats.org/spreadsheetml/2006/main" count="1538" uniqueCount="492">
  <si>
    <t>План</t>
  </si>
  <si>
    <t>работ, требующих бюджетного финансирования, на территории городского поселения Краснозаводск Сергиево-Посадского муниципального района Московской области на 2014 год</t>
  </si>
  <si>
    <t>№ п/п</t>
  </si>
  <si>
    <t>Описание работ</t>
  </si>
  <si>
    <t>Адрес проведения работ</t>
  </si>
  <si>
    <t>Ориенти-ровочная цена, тыс.руб.</t>
  </si>
  <si>
    <t>Предлагаемые сроки выполнения</t>
  </si>
  <si>
    <t>Общегосударственные вопросы, всего</t>
  </si>
  <si>
    <t>0104</t>
  </si>
  <si>
    <t>1.4.1</t>
  </si>
  <si>
    <t>Покупка техники для администрации</t>
  </si>
  <si>
    <t>Первый-четвертый кварталы 2014 года</t>
  </si>
  <si>
    <t>Национальная экономика, всего</t>
  </si>
  <si>
    <t>0400</t>
  </si>
  <si>
    <t>0409</t>
  </si>
  <si>
    <t>4.9.1</t>
  </si>
  <si>
    <t>Содержание автомобильных дорог</t>
  </si>
  <si>
    <t>По территории городского поселения Краснозаводск</t>
  </si>
  <si>
    <t>Первый – четвертый кварталы 2014 года</t>
  </si>
  <si>
    <t>4.9.2</t>
  </si>
  <si>
    <t>Восстановление асфальтового покрытия тротуара</t>
  </si>
  <si>
    <t>Второй-третий кварталы 2014 года</t>
  </si>
  <si>
    <t>4.9.3</t>
  </si>
  <si>
    <t>Устройство дороги из щебня</t>
  </si>
  <si>
    <t>Дорога по улице Пригородная, Пушкина, Зеленая</t>
  </si>
  <si>
    <t>4.9.4</t>
  </si>
  <si>
    <t>Восстановление асфальтового покрытия тротуара и подъездной дороги</t>
  </si>
  <si>
    <t>4.9.5</t>
  </si>
  <si>
    <t>4.9.6</t>
  </si>
  <si>
    <t>Улица Театральная д.12- улица Трудовые резервы  д.12</t>
  </si>
  <si>
    <t>4.9.7</t>
  </si>
  <si>
    <t>Улица Театральная д.12- до д/с «Вишенка»</t>
  </si>
  <si>
    <t>4.9.8</t>
  </si>
  <si>
    <t>Между школой №1 и  д/с «Вишенка»</t>
  </si>
  <si>
    <t>4.9.9</t>
  </si>
  <si>
    <t>Восстановление асфальтового покрытия</t>
  </si>
  <si>
    <t>От пл.Возрождение до «Красная Гвоздика» и от д.5 ул.Горького до а/дороги «Улица Горького»</t>
  </si>
  <si>
    <t>4.9.10</t>
  </si>
  <si>
    <t>Восстановление профиля проезжей части дороги из щебня</t>
  </si>
  <si>
    <t>4.9.11</t>
  </si>
  <si>
    <t>Восстановление профиля проезжей части дороги из щебня с устройством парковочной стоянки</t>
  </si>
  <si>
    <t>4.9.12</t>
  </si>
  <si>
    <t>Восстановление профиля проезжей части дороги из щебня и асфальтобетона</t>
  </si>
  <si>
    <t>4.9.13</t>
  </si>
  <si>
    <t>Восстановление асфальтового покрытия  тротуаров</t>
  </si>
  <si>
    <t>4.9.14</t>
  </si>
  <si>
    <t>Ул.Театральная от дома 10 к дому 14</t>
  </si>
  <si>
    <t>4.9.15</t>
  </si>
  <si>
    <t>Восстановление асфальтового покрытия  тротуара</t>
  </si>
  <si>
    <t>4.9.16</t>
  </si>
  <si>
    <t>Другие вопросы в области национальной экономики, всего</t>
  </si>
  <si>
    <t>0412</t>
  </si>
  <si>
    <t>4.12.1</t>
  </si>
  <si>
    <t>Оформление земельных участков, занятых многоквартирными жилыми домами и объектами недвижимости, находящимися в муниципальной собственности</t>
  </si>
  <si>
    <t>Городской парк</t>
  </si>
  <si>
    <t>4.12.2</t>
  </si>
  <si>
    <t>Кладбище д.Рогачево</t>
  </si>
  <si>
    <t>4.12.3</t>
  </si>
  <si>
    <t>Газовая котельная д.Семенково.</t>
  </si>
  <si>
    <t>4.12.4</t>
  </si>
  <si>
    <t>Котельная №3</t>
  </si>
  <si>
    <t>4.12.5</t>
  </si>
  <si>
    <t>Водоузел №3, артскважина №8</t>
  </si>
  <si>
    <t>4.12.6</t>
  </si>
  <si>
    <t>Водоузел д.Семенково</t>
  </si>
  <si>
    <t>4.12.7</t>
  </si>
  <si>
    <t>Под 10 многоквартирными жилыми домами.</t>
  </si>
  <si>
    <t>4.12.8</t>
  </si>
  <si>
    <t>Здание бывшей молочной кухни, ул.Театральная, д.18</t>
  </si>
  <si>
    <t>4.12.9</t>
  </si>
  <si>
    <t>Здание, ул. Горького, д.4 (Красная гвоздика)</t>
  </si>
  <si>
    <t>4.12.10</t>
  </si>
  <si>
    <t>Инженерное сооружение (арт. скважина, трансформаторная подст.), ул Красной Армии, д.7 стр.2</t>
  </si>
  <si>
    <t>4.12.11</t>
  </si>
  <si>
    <t>Инженерное сооружение (арт. скважина, трансформаторная подст.), ул Красной Армии, д.7 стр.3</t>
  </si>
  <si>
    <t>4.12.12</t>
  </si>
  <si>
    <t>Под многоквартирными жилыми домами, согласно утвержденного графика- 45 земельных участков (частично)</t>
  </si>
  <si>
    <t>Жилищно-коммунальное хозяйство, всего</t>
  </si>
  <si>
    <t>0500</t>
  </si>
  <si>
    <t>Жилищное хозяйство, всего</t>
  </si>
  <si>
    <t>0501</t>
  </si>
  <si>
    <t>5.1.1</t>
  </si>
  <si>
    <t>Восстановление асфальтового покрытия внутридворовой территории</t>
  </si>
  <si>
    <t xml:space="preserve">                                                                   Приложение № 1</t>
  </si>
  <si>
    <t xml:space="preserve">                                                                  от 11 декабря 2013 г. № 2/75</t>
  </si>
  <si>
    <t xml:space="preserve">                                                                   Приложение № 7</t>
  </si>
  <si>
    <t>Улица Горького д.15</t>
  </si>
  <si>
    <t>5.1.2</t>
  </si>
  <si>
    <t>Улица Горького д.17</t>
  </si>
  <si>
    <t>5.1.3</t>
  </si>
  <si>
    <t>Улица Горького д.23</t>
  </si>
  <si>
    <t>5.1.4</t>
  </si>
  <si>
    <t>Улица Горького д.25</t>
  </si>
  <si>
    <t>5.1.5</t>
  </si>
  <si>
    <t>Благоустройство двора</t>
  </si>
  <si>
    <t>5.1.6</t>
  </si>
  <si>
    <t>Устройство парковочных карманов</t>
  </si>
  <si>
    <t>Улица 50 лет Октября д.6</t>
  </si>
  <si>
    <t>Коммунальное хозяйство, всего</t>
  </si>
  <si>
    <t>0502</t>
  </si>
  <si>
    <t>5.2.1</t>
  </si>
  <si>
    <t>Установка приборов учета(тепло-водоснабжение)</t>
  </si>
  <si>
    <t>г.п.Краснозаводск         (соц.объекты, котельные, водоузлы)</t>
  </si>
  <si>
    <t>Первый – второй кварталы 2014 года</t>
  </si>
  <si>
    <t>5.2.2</t>
  </si>
  <si>
    <t>Покупка коммунальной техники (экскаватор)</t>
  </si>
  <si>
    <t>0503</t>
  </si>
  <si>
    <t>Уличное освещение, всего</t>
  </si>
  <si>
    <t>05036001</t>
  </si>
  <si>
    <t>5.31.1</t>
  </si>
  <si>
    <t>Обслуживание уличного освещения</t>
  </si>
  <si>
    <t>5.31.2</t>
  </si>
  <si>
    <t>Оплата эл. энергии за уличное освещение( согласно потребленного объема)</t>
  </si>
  <si>
    <t>5.31.3</t>
  </si>
  <si>
    <t>Устройство уличного освещения</t>
  </si>
  <si>
    <t>Объездная дорога улица 40 лет Победы</t>
  </si>
  <si>
    <t>5.31.4</t>
  </si>
  <si>
    <t>Устройство уличного освещения дворовых территорий</t>
  </si>
  <si>
    <t>Улица 1 Мая дом №  43-45,51-53</t>
  </si>
  <si>
    <t>5.31.5</t>
  </si>
  <si>
    <t>Улица Зеленая,Овражная</t>
  </si>
  <si>
    <t>Строительство и содержание внутриквартальных дорог  в границах городских округов и поселений в рамках благоустройства, всего</t>
  </si>
  <si>
    <t>05036002</t>
  </si>
  <si>
    <t>5.32.1</t>
  </si>
  <si>
    <t>Обеспечение чистоты и порядка на территории города</t>
  </si>
  <si>
    <t>5.32.2</t>
  </si>
  <si>
    <t>Устройство внутриквартальной дороги  с устройством парковочных площадок</t>
  </si>
  <si>
    <t>Улица Строителей д.д.12-14</t>
  </si>
  <si>
    <t>5.32.3</t>
  </si>
  <si>
    <t>Восстановление асфальтового покрытия внутриквартальной дороги</t>
  </si>
  <si>
    <t>5.32.4</t>
  </si>
  <si>
    <t>5.32.5</t>
  </si>
  <si>
    <t>5.32.6</t>
  </si>
  <si>
    <t>Восстановление асфальтового покрытия внутриквартальной дороги с устройством парковочных площадок</t>
  </si>
  <si>
    <t>5.32.7</t>
  </si>
  <si>
    <t>Восстановление асфальтового покрытия внутриквартальной дороги, тротуаров , парковочных площадок</t>
  </si>
  <si>
    <t>Улица 40 лет Победы у домов 1,2,3,4,5,6</t>
  </si>
  <si>
    <t>5.32.8</t>
  </si>
  <si>
    <t>Восстановление асфальтового покрытия внутриквартальной дороги с устройством парковочных карманов</t>
  </si>
  <si>
    <t>Улица 1 Мая дом № 26- Улица Трудовые резервы дом № 13</t>
  </si>
  <si>
    <t>5.32.9</t>
  </si>
  <si>
    <t>Театральная 12- 50 лет Октября д.4</t>
  </si>
  <si>
    <t>Озеленение, всего</t>
  </si>
  <si>
    <t>05036003</t>
  </si>
  <si>
    <t>5.33.1</t>
  </si>
  <si>
    <t>Побелка стволов деревьев</t>
  </si>
  <si>
    <t>Второй квартал 2014</t>
  </si>
  <si>
    <t>5.33.2</t>
  </si>
  <si>
    <t>Содержание газонов</t>
  </si>
  <si>
    <t>5.33.3</t>
  </si>
  <si>
    <t>Обрезка кустарника</t>
  </si>
  <si>
    <t>5.33.4</t>
  </si>
  <si>
    <t>Опиловка и удаление деревьев</t>
  </si>
  <si>
    <t>Первый – третий кварталы 2014 года</t>
  </si>
  <si>
    <t>5.33.5</t>
  </si>
  <si>
    <t>Устройство и содержание периодических цветников</t>
  </si>
  <si>
    <t>Организация и содержание мест захоронения, всего</t>
  </si>
  <si>
    <t>05036004</t>
  </si>
  <si>
    <t>5.34.1</t>
  </si>
  <si>
    <t>Содержание кладбищ</t>
  </si>
  <si>
    <t>г.п.Краснозаводск , д.Рогачево</t>
  </si>
  <si>
    <t>5.34.2</t>
  </si>
  <si>
    <t>Городское кладбище г.п.Краснозаводск и д.Рогачево</t>
  </si>
  <si>
    <t>Прочие мероприятия по благоустройству  поселений, всего</t>
  </si>
  <si>
    <t>05036005</t>
  </si>
  <si>
    <t>5.35.1</t>
  </si>
  <si>
    <t>Содержание и ремонт детских площадок</t>
  </si>
  <si>
    <t>5.35.2</t>
  </si>
  <si>
    <t>Содержание и ремонт спортивных площадок</t>
  </si>
  <si>
    <t>5.35.3</t>
  </si>
  <si>
    <t>Ремонт и устройство новых сушилок для белья</t>
  </si>
  <si>
    <t>5.35.4</t>
  </si>
  <si>
    <t>Содержание и ремонт иных объектов благоустройства (окраска и ремонт ограждений, мелкий ремонт памятников )</t>
  </si>
  <si>
    <t>5.35.5</t>
  </si>
  <si>
    <t>Ликвидация несанкционированных свалок, работы по озеленению и санитарной очистке города во время проведения месячников и субботников</t>
  </si>
  <si>
    <t>5.35.6</t>
  </si>
  <si>
    <t>Содержание зоны отдыха п.Возрождение</t>
  </si>
  <si>
    <t>5.35.7</t>
  </si>
  <si>
    <t>Устройство контейнерных площадок</t>
  </si>
  <si>
    <t>5.35.8</t>
  </si>
  <si>
    <t>Благоустройство территории контейнерной площадки</t>
  </si>
  <si>
    <t>Улица Новая д.7</t>
  </si>
  <si>
    <t>5.35.9</t>
  </si>
  <si>
    <t>Перенос контейнерных площадок с элементами благоустройства</t>
  </si>
  <si>
    <t>Улица 50 лет Октября д.6 Улица  1 Мая д.37</t>
  </si>
  <si>
    <t>5.35.10</t>
  </si>
  <si>
    <t>Устройство детской и спортивной площадки, устройство декоративного ограждения, устройство основания</t>
  </si>
  <si>
    <t>Улица Строителей д.14</t>
  </si>
  <si>
    <t>5.35.11</t>
  </si>
  <si>
    <t>1 Мая д.2а , 22</t>
  </si>
  <si>
    <t>5.35.12</t>
  </si>
  <si>
    <t>40 лет Победы сзади домов 3,4,5,6</t>
  </si>
  <si>
    <t>5.35.13</t>
  </si>
  <si>
    <t>Трудовые резервы д.11,12,</t>
  </si>
  <si>
    <t>5.35.14</t>
  </si>
  <si>
    <t>Театральная д.10,</t>
  </si>
  <si>
    <t>5.35.15</t>
  </si>
  <si>
    <t>50 лет Октября д.3(сзади дома),д.6</t>
  </si>
  <si>
    <t>5.35.16</t>
  </si>
  <si>
    <t>Отлов безнадзорных животных</t>
  </si>
  <si>
    <t>5.35.17</t>
  </si>
  <si>
    <t>Разработка сметной документации на различные виды строительно-монтажных работ</t>
  </si>
  <si>
    <t>5.35.18</t>
  </si>
  <si>
    <t>Проверка/корректировка сметных расчетов на различные виды строительно-монтажных работ</t>
  </si>
  <si>
    <t>В С Е Г О  Р А С Х О Д О В</t>
  </si>
  <si>
    <t>д.Семенково вдоль домов 18-19</t>
  </si>
  <si>
    <t>д.Семенково д.8</t>
  </si>
  <si>
    <t>д.Семенково д.7</t>
  </si>
  <si>
    <t>Улица Строителей дом 19 (со стороны подъездов и подъезд к дому от бани)</t>
  </si>
  <si>
    <t>Улица Строителей д. 14</t>
  </si>
  <si>
    <t>Улица 1 Мая д.д.9,11,13,15</t>
  </si>
  <si>
    <t>Улица 1 Мая д. №39</t>
  </si>
  <si>
    <t>Ул.Театральная от дома 6 к дому 10</t>
  </si>
  <si>
    <t>п.Зеленый улицы : Комсомольская, Чкалова, Трудовая, Садовая, Чапаева, Западная, Школьная, Проезд 1, Проезд 2, Проезд 3</t>
  </si>
  <si>
    <t>Улица 1 Мая  от д.2-а до контейнерной площадки</t>
  </si>
  <si>
    <t>п.Мирный улицы Васильковая, Посадская, Слободская, Журавлиная, Майская, Ярославская, Тополиная, Звездная</t>
  </si>
  <si>
    <t>Улица 1 Мая д.д. 45,51 к д/с «Теремок»</t>
  </si>
  <si>
    <t>д.Семенково д.5а до автобусной остановки</t>
  </si>
  <si>
    <t>Дорожное хозяйство ( Дорожные фонды), всего</t>
  </si>
  <si>
    <t>Улица 1 Мая (от а/дороги  «Улица 1 Мая до поликлиники)</t>
  </si>
  <si>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</si>
  <si>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</si>
  <si>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</si>
  <si>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</si>
  <si>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</si>
  <si>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</si>
  <si>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</si>
  <si>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</si>
  <si>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</si>
  <si>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</si>
  <si>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</si>
  <si>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</si>
  <si>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</si>
  <si>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</si>
  <si>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</si>
  <si>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</si>
  <si>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</si>
  <si>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</si>
  <si>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</si>
  <si>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</si>
  <si>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</si>
  <si>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</si>
  <si>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</si>
  <si>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</si>
  <si>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</si>
  <si>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</si>
  <si>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</si>
  <si>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</si>
  <si>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</si>
  <si>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</si>
  <si>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</si>
  <si>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</si>
  <si>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</si>
  <si>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</si>
  <si>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</si>
  <si>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</si>
  <si>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</si>
  <si>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</si>
  <si>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Отдельные мероприятия в области дорожного хозяства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</si>
  <si>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</si>
  <si>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</si>
  <si>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</si>
  <si>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</si>
  <si>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</si>
  <si>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</si>
  <si>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</si>
  <si>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</si>
  <si>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</si>
  <si>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</si>
  <si>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</si>
  <si>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</si>
  <si>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</si>
  <si>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</si>
  <si>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</si>
  <si>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</si>
  <si>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</si>
  <si>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</si>
  <si>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</si>
  <si>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</si>
  <si>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</si>
  <si>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</si>
  <si>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</si>
  <si>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</si>
  <si>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</si>
  <si>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</si>
  <si>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</si>
  <si>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</si>
  <si>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</si>
  <si>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</si>
  <si>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</si>
  <si>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</si>
  <si>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</si>
  <si>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</si>
  <si>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</si>
  <si>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</si>
  <si>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</si>
  <si>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</si>
  <si>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</si>
  <si>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</si>
  <si>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</si>
  <si>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</si>
  <si>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</si>
  <si>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</si>
  <si>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</si>
  <si>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</si>
  <si>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</si>
  <si>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</si>
  <si>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</si>
  <si>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</si>
  <si>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</si>
  <si>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</si>
  <si>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</si>
  <si>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</si>
  <si>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</si>
  <si>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</si>
  <si>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</si>
  <si>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</si>
  <si>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</si>
  <si>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</si>
  <si>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</si>
  <si>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</si>
  <si>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</si>
  <si>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</si>
  <si>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</si>
  <si>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</si>
  <si>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</si>
  <si>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</si>
  <si>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</si>
  <si>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</si>
  <si>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</si>
  <si>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</si>
  <si>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</si>
  <si>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</si>
  <si>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</si>
  <si>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</si>
  <si>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</si>
  <si>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</si>
  <si>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</si>
  <si>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Сумма</t>
  </si>
  <si>
    <t>Код</t>
  </si>
  <si>
    <t>001</t>
  </si>
  <si>
    <t>002</t>
  </si>
  <si>
    <t>Совет депутатов городского поселения Краснозаводск</t>
  </si>
  <si>
    <t xml:space="preserve">Администрация городского поселения Краснозаводск </t>
  </si>
  <si>
    <t xml:space="preserve">                                                                   Приложение № 2</t>
  </si>
  <si>
    <t xml:space="preserve">                                                                   к Решению городского поселения Краснозаводск </t>
  </si>
  <si>
    <t xml:space="preserve">                                                                  Сергиево-Посадского муниципального района</t>
  </si>
  <si>
    <t xml:space="preserve">                                                                  Московской области</t>
  </si>
  <si>
    <t xml:space="preserve">                                                                  от __________20___ г.     № ____</t>
  </si>
  <si>
    <t>612</t>
  </si>
  <si>
    <t>Субсидия  бюджетным учреждениям на иные цели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</si>
  <si>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</si>
  <si>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</si>
  <si>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</si>
  <si>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</si>
  <si>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</si>
  <si>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</si>
  <si>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</si>
  <si>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</si>
  <si>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</si>
  <si>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</si>
  <si>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</si>
  <si>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</si>
  <si>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</si>
  <si>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Социальные выплаты</t>
  </si>
  <si>
    <t>505 85 01</t>
  </si>
  <si>
    <t>321</t>
  </si>
  <si>
    <t>431 01 00</t>
  </si>
  <si>
    <t>491 00 00</t>
  </si>
  <si>
    <t>491 01 00</t>
  </si>
  <si>
    <t>457 00 00</t>
  </si>
  <si>
    <t>457 85 00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</si>
  <si>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</si>
  <si>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</si>
  <si>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>422</t>
  </si>
  <si>
    <t>Председатель представительного органа муниципального образования</t>
  </si>
  <si>
    <t xml:space="preserve">002 11 00 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</si>
  <si>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2014 год</t>
  </si>
  <si>
    <t>Прочая закупка товаров, работ и услуг для муниципальных нужд</t>
  </si>
  <si>
    <t>Прочая закупка товаров, работ и услуг для муниципальных  нужд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</si>
  <si>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</si>
  <si>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098 02 01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</si>
  <si>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</si>
  <si>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</si>
  <si>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Софинансирование мероприятий по переселению граждан из аварийного жилищного фонда за счет средств бюджета</t>
  </si>
  <si>
    <t>(тыс.руб.)</t>
  </si>
  <si>
    <t>4.12.13</t>
  </si>
  <si>
    <t>Оплата по договорам и муниципальным контрактам, исполнение которых запланировано в 2014 году</t>
  </si>
  <si>
    <t>5.1.7</t>
  </si>
  <si>
    <t>5.2.3</t>
  </si>
  <si>
    <t>5.2.4</t>
  </si>
  <si>
    <t>5.2.5</t>
  </si>
  <si>
    <t>проезд 30</t>
  </si>
  <si>
    <t>5.1.8</t>
  </si>
  <si>
    <t>Подготовка и согласование в установленном порядке схемы расположения земельного участка по адресу: , ул. Горького, д.3а</t>
  </si>
  <si>
    <t>Подготовка и согласование в установленном порядке схем расположения земельных участков по адресу: городское поселение Краснозаводск</t>
  </si>
  <si>
    <t xml:space="preserve">Исполнительная съемка четырех земельных участков расположенных на территории городского поселения Краснозаводск </t>
  </si>
  <si>
    <t>Изготовление и согласование схем планировочной организации пяти земельных участков расположенных на территории городского поселения Краснозаводск</t>
  </si>
  <si>
    <t>Муниципальные контракты, исполнение по которым запланировано в 2014 году, в т.ч.</t>
  </si>
  <si>
    <t>4.12.15</t>
  </si>
  <si>
    <t xml:space="preserve">Оформление трех земельных участков под рекрационную зону </t>
  </si>
  <si>
    <t xml:space="preserve">Переселение, незавершенное в 2013 г </t>
  </si>
  <si>
    <t>Улица Строителей д. 4,5</t>
  </si>
  <si>
    <t xml:space="preserve">Оплата отопления и содержания незаселенного муниципального жилищного фонда </t>
  </si>
  <si>
    <t xml:space="preserve">Техническое обследование домов на предмет признания из аварийными 1640,0 </t>
  </si>
  <si>
    <t>5.1.9</t>
  </si>
  <si>
    <t>Строительство станции обезжелезивания и очистки воды</t>
  </si>
  <si>
    <t>Устранение замечаний метрологической экспертизы в ГРУ котельной деревни Семенково : установка датчиков перепада давления ДСП-80В, фильтра, фланцев и трубных заготовок, замена прямых участков измерительного трубопровода; разработка строительной документации</t>
  </si>
  <si>
    <t>Ремонтно-наладочные работы систем защиты и автоматического регулирования параметров парового котла ДКВ 10-13 ст. №1, установленного в котельной №3, расположенной по адресу: проезд №21, дом 2</t>
  </si>
  <si>
    <t xml:space="preserve">Ремонт городской бани  город Краснозаводск, улица Строителей, дом 20 </t>
  </si>
  <si>
    <t>Капитальный ремонт тепловой сети МЖД, расположенного по адресу: улица Трудовые резервы, дом 13</t>
  </si>
  <si>
    <t>Капитальный ремонт тепловой сети МЖД, расположенного по адресу: улица Новая, дом 2а - дом 3</t>
  </si>
  <si>
    <t>Капитальный ремонт тепловой сети МЖД, расположенного по адресу:  улица 40 лет Победы, дом №3</t>
  </si>
  <si>
    <t>Капитальный ремонт тепловой сети МЖД, расположенного по адресу: улица 1 Мая, дом 43</t>
  </si>
  <si>
    <t>Капитальный ремонт тепловой сети МЖД, расположенного по адресу:улица Трудовые резервы, дом 10</t>
  </si>
  <si>
    <t>Капитальный ремонт тепловой сети МЖД, расположенного по адресу:улица Театральная, дом 12 -14</t>
  </si>
  <si>
    <t>Капитальный ремонт тепловой сети МЖД, расположенного по адресу: улица Театральная, дом 16</t>
  </si>
  <si>
    <t>Капитальный ремонт тепловой сети МЖД, расположенного по адресу: улица Театральная, дом 14</t>
  </si>
  <si>
    <t>Капитальный ремонт тепловой сети МЖД расположенного по адресу:  улица Строителей, дом 19</t>
  </si>
  <si>
    <t>Дополнительный ремонт  помещений бани</t>
  </si>
  <si>
    <t>Приобретение трактора с оборудованием</t>
  </si>
  <si>
    <t>Мероприятия по строительству городского парка.</t>
  </si>
  <si>
    <t>5.35.19</t>
  </si>
  <si>
    <t>5.1.10</t>
  </si>
  <si>
    <t>Ремонт подъездов многоквартирных домов</t>
  </si>
  <si>
    <t>ул. Строителей д.15</t>
  </si>
  <si>
    <t>ул.Трудовые резервы д.10</t>
  </si>
  <si>
    <t>ул. 50 лет Октября д.10</t>
  </si>
  <si>
    <t>Семенково д.5</t>
  </si>
  <si>
    <t>ул. Горького д.3</t>
  </si>
  <si>
    <t>всего, в т.ч.</t>
  </si>
  <si>
    <t xml:space="preserve">                                                              Приложение № 3</t>
  </si>
  <si>
    <t xml:space="preserve">                                                              к Решению городского поселения Краснозаводск </t>
  </si>
  <si>
    <t xml:space="preserve">                                                             Сергиево-Посадского муниципального района</t>
  </si>
  <si>
    <t xml:space="preserve">                                                             Московской области</t>
  </si>
  <si>
    <t xml:space="preserve">                                                             от __________20___ г.     № ____</t>
  </si>
  <si>
    <t xml:space="preserve">                                                             от 11 декабря 2013 г. № 2/75</t>
  </si>
  <si>
    <t>Расходы бюджета  городского поселения Краснозаводск Сергиево-Посадского муниципального района Московской области на 2014 год по разделам, подразделам, целевым статьям и видам расходов бюджетов</t>
  </si>
  <si>
    <t>127 51 18</t>
  </si>
  <si>
    <t>127 51 00</t>
  </si>
  <si>
    <t>127 00 00</t>
  </si>
  <si>
    <t>Дорожное хозяйство (дорожные фонды)</t>
  </si>
  <si>
    <t>ул. 1 Мая д.22</t>
  </si>
  <si>
    <t>ул. 1 Мая д.35</t>
  </si>
  <si>
    <t>5.2.6</t>
  </si>
  <si>
    <t>5.2.7</t>
  </si>
  <si>
    <t>Приобретение дымососа на котел ДКВ 10/13</t>
  </si>
  <si>
    <t>Приобретение латунных трубок теплообменников 5,7 тонн</t>
  </si>
  <si>
    <t>4.9.17</t>
  </si>
  <si>
    <t>Приобретение и установка четырех автобусных павильонов</t>
  </si>
  <si>
    <t>Ул. Горького д.д.12,23;                            ул. 1 Мая д.д.6,7,8,10,12,14,16,19;                 ул. Трудовые резервы д.д. 3,5,7</t>
  </si>
  <si>
    <t>5.1.11</t>
  </si>
  <si>
    <t>Ремонт комнат 4,5,6 для переселения из аварийного жилищного фонда Шустиковой Ю.В.</t>
  </si>
  <si>
    <t>ул.Новая д.4 комн.4,5,6</t>
  </si>
  <si>
    <t>5.1.12</t>
  </si>
  <si>
    <t>Ликвидация последствий пожара в многоквартирном жилом доме</t>
  </si>
  <si>
    <t>ул. 1 Мая д.14</t>
  </si>
  <si>
    <t>5.33.6</t>
  </si>
  <si>
    <t>Восстановление газонов</t>
  </si>
  <si>
    <t>ул. 50 лет Октября д.3</t>
  </si>
  <si>
    <t>Изготовление 17-ти схем расположения земельных участков на кадастровом плане территории и 17-ти межевых планов земельных участков</t>
  </si>
  <si>
    <t>Краснозаводск ул. 1 Мая д.д.8,19,7,17,9,2,2а,20,18, 14,10,12,11,13,15,6,16</t>
  </si>
  <si>
    <t>4.12.16</t>
  </si>
  <si>
    <t>4.9.18</t>
  </si>
  <si>
    <t>Содержание автобусных остановок на территории поселения</t>
  </si>
  <si>
    <t>5.1.13</t>
  </si>
  <si>
    <t>5.2.8</t>
  </si>
  <si>
    <t>Приобретение элеваторных узлов для наладки гидравлического режима системы отопления в поселении</t>
  </si>
  <si>
    <t>5.1.14</t>
  </si>
  <si>
    <t>Ремонт квартиры участника ВОВ</t>
  </si>
  <si>
    <t>ул.Трудовые резервы д.9, кв.42</t>
  </si>
  <si>
    <t>(Сто тринадцать  миллионов триста пятнадцать тысяч семьсот рублей)</t>
  </si>
  <si>
    <t>Оформление зем участка г. Краснозаводск, ул. 1 Мая, д. 1 Нежилое здание, склад, ограждение Площадью 1800 кв.м.</t>
  </si>
  <si>
    <t>Подготовка и согласование в установленном порядке схемы расположения земельного участка, необходимого для размещения городского парка расположенного на территории города Краснозаводск</t>
  </si>
  <si>
    <t>5.31.6</t>
  </si>
  <si>
    <t>115 60 44</t>
  </si>
  <si>
    <t>Ремонт фасада д.17 по ул. 1 Мая</t>
  </si>
  <si>
    <t>4.9.19.</t>
  </si>
  <si>
    <t>4.9.20</t>
  </si>
  <si>
    <t>Изготовление и установка дорожных знаков</t>
  </si>
  <si>
    <t>Ремонт тротуара от д. 2а  до д.2 по ул. Новой</t>
  </si>
  <si>
    <t>5.35.20</t>
  </si>
  <si>
    <t>Приобретение и установка лавочек и урн</t>
  </si>
  <si>
    <t>5.35.21</t>
  </si>
  <si>
    <t>Ремонт памятника павшим в ВОВ и перенос бюстов к паямятнику В.И.Ленина</t>
  </si>
  <si>
    <t xml:space="preserve">Расходы за счет 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 </t>
  </si>
  <si>
    <t xml:space="preserve">                                                              Приложение № 2</t>
  </si>
  <si>
    <t xml:space="preserve">                                                                   Приложение №3</t>
  </si>
  <si>
    <t>Разработка дислокации дорожных знаков и схемы разметки проезжей части автомобильных дорог поселения</t>
  </si>
  <si>
    <t>4.9.21</t>
  </si>
  <si>
    <t>________________Н.А.Коршунов                         ________________Р.Ф.Мазипова</t>
  </si>
  <si>
    <t>__________________Н.А.Коршунов   ______________________Р.Ф.Мазипова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</si>
</sst>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&quot;р.&quot;"/>
    <numFmt numFmtId="182" formatCode="[$-FC19]d\ mmmm\ yyyy\ &quot;г.&quot;"/>
  </numFmts>
  <fonts count="41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4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4" fillId="0" borderId="0" xfId="0" applyFont="1" applyAlignment="1">
      <alignment/>
    </xf>
    <xf numFmtId="49" fontId="26" fillId="0" borderId="10" xfId="57" applyNumberFormat="1" applyFont="1" applyFill="1" applyBorder="1" applyAlignment="1">
      <alignment wrapText="1"/>
      <protection/>
    </xf>
    <xf numFmtId="165" fontId="26" fillId="0" borderId="11" xfId="57" applyNumberFormat="1" applyFont="1" applyFill="1" applyBorder="1" applyAlignment="1">
      <alignment wrapText="1"/>
      <protection/>
    </xf>
    <xf numFmtId="0" fontId="23" fillId="0" borderId="0" xfId="56" applyFont="1" applyFill="1" applyAlignment="1">
      <alignment horizontal="left"/>
      <protection/>
    </xf>
    <xf numFmtId="0" fontId="22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wrapText="1"/>
    </xf>
    <xf numFmtId="164" fontId="23" fillId="0" borderId="11" xfId="0" applyNumberFormat="1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right" wrapText="1"/>
    </xf>
    <xf numFmtId="49" fontId="23" fillId="0" borderId="12" xfId="0" applyNumberFormat="1" applyFont="1" applyFill="1" applyBorder="1" applyAlignment="1">
      <alignment wrapText="1"/>
    </xf>
    <xf numFmtId="164" fontId="23" fillId="0" borderId="12" xfId="0" applyNumberFormat="1" applyFont="1" applyFill="1" applyBorder="1" applyAlignment="1">
      <alignment wrapText="1"/>
    </xf>
    <xf numFmtId="49" fontId="22" fillId="0" borderId="12" xfId="0" applyNumberFormat="1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164" fontId="23" fillId="0" borderId="0" xfId="0" applyNumberFormat="1" applyFont="1" applyAlignment="1">
      <alignment/>
    </xf>
    <xf numFmtId="164" fontId="23" fillId="0" borderId="13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11" xfId="54" applyFont="1" applyFill="1" applyBorder="1" applyAlignment="1">
      <alignment horizontal="center" vertical="center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vertical="top" wrapText="1"/>
      <protection/>
    </xf>
    <xf numFmtId="49" fontId="22" fillId="0" borderId="11" xfId="54" applyNumberFormat="1" applyFont="1" applyFill="1" applyBorder="1" applyAlignment="1">
      <alignment horizontal="center" wrapText="1"/>
      <protection/>
    </xf>
    <xf numFmtId="164" fontId="22" fillId="0" borderId="11" xfId="54" applyNumberFormat="1" applyFont="1" applyFill="1" applyBorder="1" applyAlignment="1">
      <alignment horizontal="right"/>
      <protection/>
    </xf>
    <xf numFmtId="0" fontId="23" fillId="0" borderId="11" xfId="54" applyFont="1" applyFill="1" applyBorder="1" applyAlignment="1">
      <alignment vertical="top" wrapText="1"/>
      <protection/>
    </xf>
    <xf numFmtId="49" fontId="23" fillId="0" borderId="11" xfId="54" applyNumberFormat="1" applyFont="1" applyFill="1" applyBorder="1" applyAlignment="1">
      <alignment horizontal="center" wrapText="1"/>
      <protection/>
    </xf>
    <xf numFmtId="164" fontId="23" fillId="0" borderId="11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horizontal="center"/>
      <protection/>
    </xf>
    <xf numFmtId="164" fontId="23" fillId="0" borderId="11" xfId="54" applyNumberFormat="1" applyFont="1" applyFill="1" applyBorder="1" applyAlignment="1">
      <alignment horizontal="right"/>
      <protection/>
    </xf>
    <xf numFmtId="164" fontId="22" fillId="0" borderId="11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wrapText="1"/>
      <protection/>
    </xf>
    <xf numFmtId="49" fontId="23" fillId="0" borderId="12" xfId="54" applyNumberFormat="1" applyFont="1" applyFill="1" applyBorder="1" applyAlignment="1">
      <alignment wrapText="1"/>
      <protection/>
    </xf>
    <xf numFmtId="164" fontId="23" fillId="0" borderId="12" xfId="54" applyNumberFormat="1" applyFont="1" applyFill="1" applyBorder="1" applyAlignment="1">
      <alignment wrapText="1"/>
      <protection/>
    </xf>
    <xf numFmtId="49" fontId="23" fillId="0" borderId="10" xfId="56" applyNumberFormat="1" applyFont="1" applyFill="1" applyBorder="1" applyAlignment="1">
      <alignment horizontal="left" vertical="top" wrapText="1"/>
      <protection/>
    </xf>
    <xf numFmtId="164" fontId="23" fillId="0" borderId="13" xfId="54" applyNumberFormat="1" applyFont="1" applyFill="1" applyBorder="1" applyAlignment="1">
      <alignment horizontal="right" wrapText="1"/>
      <protection/>
    </xf>
    <xf numFmtId="49" fontId="22" fillId="0" borderId="12" xfId="54" applyNumberFormat="1" applyFont="1" applyFill="1" applyBorder="1" applyAlignment="1">
      <alignment wrapText="1"/>
      <protection/>
    </xf>
    <xf numFmtId="164" fontId="22" fillId="0" borderId="13" xfId="54" applyNumberFormat="1" applyFont="1" applyFill="1" applyBorder="1" applyAlignment="1">
      <alignment wrapText="1"/>
      <protection/>
    </xf>
    <xf numFmtId="0" fontId="22" fillId="0" borderId="14" xfId="54" applyFont="1" applyFill="1" applyBorder="1" applyAlignment="1">
      <alignment vertical="top" wrapText="1"/>
      <protection/>
    </xf>
    <xf numFmtId="49" fontId="22" fillId="0" borderId="14" xfId="54" applyNumberFormat="1" applyFont="1" applyFill="1" applyBorder="1">
      <alignment/>
      <protection/>
    </xf>
    <xf numFmtId="164" fontId="22" fillId="0" borderId="14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horizontal="left" wrapText="1"/>
      <protection/>
    </xf>
    <xf numFmtId="49" fontId="23" fillId="0" borderId="0" xfId="54" applyNumberFormat="1" applyFont="1" applyFill="1" applyBorder="1" applyAlignment="1">
      <alignment horizontal="center" wrapText="1"/>
      <protection/>
    </xf>
    <xf numFmtId="164" fontId="23" fillId="0" borderId="11" xfId="0" applyNumberFormat="1" applyFont="1" applyFill="1" applyBorder="1" applyAlignment="1">
      <alignment horizontal="right"/>
    </xf>
    <xf numFmtId="49" fontId="26" fillId="0" borderId="10" xfId="57" applyNumberFormat="1" applyFont="1" applyFill="1" applyBorder="1" applyAlignment="1">
      <alignment vertical="top" wrapText="1"/>
      <protection/>
    </xf>
    <xf numFmtId="0" fontId="22" fillId="0" borderId="0" xfId="57" applyNumberFormat="1" applyFont="1" applyFill="1" applyBorder="1" applyAlignment="1">
      <alignment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54" applyFont="1" applyFill="1">
      <alignment/>
      <protection/>
    </xf>
    <xf numFmtId="0" fontId="23" fillId="0" borderId="0" xfId="0" applyFont="1" applyFill="1" applyAlignment="1">
      <alignment vertical="top"/>
    </xf>
    <xf numFmtId="0" fontId="23" fillId="0" borderId="0" xfId="54" applyFont="1" applyFill="1" applyBorder="1" applyAlignment="1">
      <alignment vertical="top" wrapText="1"/>
      <protection/>
    </xf>
    <xf numFmtId="0" fontId="23" fillId="0" borderId="0" xfId="56" applyFont="1" applyFill="1" applyAlignment="1">
      <alignment/>
      <protection/>
    </xf>
    <xf numFmtId="0" fontId="23" fillId="0" borderId="0" xfId="54" applyFont="1" applyFill="1" applyAlignment="1">
      <alignment/>
      <protection/>
    </xf>
    <xf numFmtId="0" fontId="23" fillId="0" borderId="11" xfId="54" applyFont="1" applyFill="1" applyBorder="1" applyAlignment="1">
      <alignment vertical="center" wrapText="1"/>
      <protection/>
    </xf>
    <xf numFmtId="49" fontId="22" fillId="0" borderId="11" xfId="54" applyNumberFormat="1" applyFont="1" applyFill="1" applyBorder="1" applyAlignment="1">
      <alignment wrapText="1"/>
      <protection/>
    </xf>
    <xf numFmtId="49" fontId="23" fillId="0" borderId="11" xfId="54" applyNumberFormat="1" applyFont="1" applyFill="1" applyBorder="1" applyAlignment="1">
      <alignment/>
      <protection/>
    </xf>
    <xf numFmtId="49" fontId="22" fillId="0" borderId="15" xfId="54" applyNumberFormat="1" applyFont="1" applyFill="1" applyBorder="1" applyAlignment="1">
      <alignment/>
      <protection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49" fontId="23" fillId="0" borderId="10" xfId="57" applyNumberFormat="1" applyFont="1" applyFill="1" applyBorder="1" applyAlignment="1">
      <alignment vertical="top" wrapText="1"/>
      <protection/>
    </xf>
    <xf numFmtId="0" fontId="30" fillId="0" borderId="11" xfId="54" applyFont="1" applyFill="1" applyBorder="1" applyAlignment="1">
      <alignment vertical="top" wrapText="1"/>
      <protection/>
    </xf>
    <xf numFmtId="49" fontId="30" fillId="0" borderId="11" xfId="54" applyNumberFormat="1" applyFont="1" applyFill="1" applyBorder="1" applyAlignment="1">
      <alignment horizontal="center" wrapText="1"/>
      <protection/>
    </xf>
    <xf numFmtId="49" fontId="30" fillId="0" borderId="11" xfId="54" applyNumberFormat="1" applyFont="1" applyFill="1" applyBorder="1" applyAlignment="1">
      <alignment wrapText="1"/>
      <protection/>
    </xf>
    <xf numFmtId="164" fontId="30" fillId="0" borderId="11" xfId="54" applyNumberFormat="1" applyFont="1" applyFill="1" applyBorder="1" applyAlignment="1">
      <alignment horizontal="right" wrapText="1"/>
      <protection/>
    </xf>
    <xf numFmtId="0" fontId="30" fillId="0" borderId="0" xfId="0" applyFont="1" applyFill="1" applyAlignment="1">
      <alignment/>
    </xf>
    <xf numFmtId="0" fontId="32" fillId="0" borderId="11" xfId="54" applyFont="1" applyFill="1" applyBorder="1" applyAlignment="1">
      <alignment vertical="top" wrapText="1"/>
      <protection/>
    </xf>
    <xf numFmtId="49" fontId="32" fillId="0" borderId="11" xfId="54" applyNumberFormat="1" applyFont="1" applyFill="1" applyBorder="1" applyAlignment="1">
      <alignment horizontal="center" wrapText="1"/>
      <protection/>
    </xf>
    <xf numFmtId="49" fontId="32" fillId="0" borderId="11" xfId="54" applyNumberFormat="1" applyFont="1" applyFill="1" applyBorder="1" applyAlignment="1">
      <alignment wrapText="1"/>
      <protection/>
    </xf>
    <xf numFmtId="164" fontId="32" fillId="0" borderId="11" xfId="54" applyNumberFormat="1" applyFont="1" applyFill="1" applyBorder="1" applyAlignment="1">
      <alignment horizontal="right" wrapText="1"/>
      <protection/>
    </xf>
    <xf numFmtId="0" fontId="32" fillId="0" borderId="0" xfId="0" applyFont="1" applyFill="1" applyAlignment="1">
      <alignment/>
    </xf>
    <xf numFmtId="164" fontId="32" fillId="0" borderId="11" xfId="54" applyNumberFormat="1" applyFont="1" applyFill="1" applyBorder="1" applyAlignment="1">
      <alignment wrapText="1"/>
      <protection/>
    </xf>
    <xf numFmtId="49" fontId="30" fillId="0" borderId="11" xfId="54" applyNumberFormat="1" applyFont="1" applyFill="1" applyBorder="1" applyAlignment="1">
      <alignment/>
      <protection/>
    </xf>
    <xf numFmtId="49" fontId="30" fillId="0" borderId="12" xfId="54" applyNumberFormat="1" applyFont="1" applyFill="1" applyBorder="1" applyAlignment="1">
      <alignment wrapText="1"/>
      <protection/>
    </xf>
    <xf numFmtId="164" fontId="30" fillId="0" borderId="12" xfId="54" applyNumberFormat="1" applyFont="1" applyFill="1" applyBorder="1" applyAlignment="1">
      <alignment wrapText="1"/>
      <protection/>
    </xf>
    <xf numFmtId="49" fontId="30" fillId="0" borderId="11" xfId="54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32" fillId="0" borderId="11" xfId="0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wrapText="1"/>
    </xf>
    <xf numFmtId="164" fontId="32" fillId="0" borderId="11" xfId="0" applyNumberFormat="1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30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left" wrapText="1"/>
    </xf>
    <xf numFmtId="164" fontId="30" fillId="0" borderId="11" xfId="0" applyNumberFormat="1" applyFont="1" applyFill="1" applyBorder="1" applyAlignment="1">
      <alignment horizontal="right" wrapText="1"/>
    </xf>
    <xf numFmtId="0" fontId="30" fillId="0" borderId="0" xfId="0" applyFont="1" applyAlignment="1">
      <alignment/>
    </xf>
    <xf numFmtId="49" fontId="32" fillId="0" borderId="11" xfId="0" applyNumberFormat="1" applyFont="1" applyFill="1" applyBorder="1" applyAlignment="1">
      <alignment wrapText="1"/>
    </xf>
    <xf numFmtId="164" fontId="32" fillId="0" borderId="11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wrapText="1"/>
    </xf>
    <xf numFmtId="164" fontId="30" fillId="0" borderId="12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center"/>
    </xf>
    <xf numFmtId="49" fontId="32" fillId="0" borderId="11" xfId="57" applyNumberFormat="1" applyFont="1" applyFill="1" applyBorder="1" applyAlignment="1">
      <alignment wrapText="1"/>
      <protection/>
    </xf>
    <xf numFmtId="49" fontId="22" fillId="0" borderId="11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32" fillId="0" borderId="11" xfId="57" applyNumberFormat="1" applyFont="1" applyFill="1" applyBorder="1" applyAlignment="1">
      <alignment horizontal="right" wrapText="1"/>
      <protection/>
    </xf>
    <xf numFmtId="49" fontId="23" fillId="0" borderId="0" xfId="55" applyNumberFormat="1" applyFont="1" applyAlignment="1">
      <alignment vertical="center"/>
      <protection/>
    </xf>
    <xf numFmtId="0" fontId="23" fillId="0" borderId="0" xfId="55" applyFont="1" applyAlignment="1">
      <alignment horizontal="left" vertical="center"/>
      <protection/>
    </xf>
    <xf numFmtId="0" fontId="23" fillId="0" borderId="0" xfId="55" applyFont="1" applyAlignment="1">
      <alignment vertical="center"/>
      <protection/>
    </xf>
    <xf numFmtId="0" fontId="23" fillId="0" borderId="0" xfId="55" applyFont="1">
      <alignment/>
      <protection/>
    </xf>
    <xf numFmtId="49" fontId="23" fillId="0" borderId="13" xfId="55" applyNumberFormat="1" applyFont="1" applyBorder="1" applyAlignment="1">
      <alignment horizontal="center" vertical="center" wrapText="1"/>
      <protection/>
    </xf>
    <xf numFmtId="0" fontId="22" fillId="0" borderId="11" xfId="55" applyFont="1" applyBorder="1" applyAlignment="1">
      <alignment horizontal="left" vertical="center" wrapText="1"/>
      <protection/>
    </xf>
    <xf numFmtId="49" fontId="34" fillId="0" borderId="11" xfId="57" applyNumberFormat="1" applyFont="1" applyFill="1" applyBorder="1" applyAlignment="1">
      <alignment horizontal="center" vertical="center" wrapText="1"/>
      <protection/>
    </xf>
    <xf numFmtId="49" fontId="23" fillId="0" borderId="11" xfId="55" applyNumberFormat="1" applyFont="1" applyBorder="1" applyAlignment="1">
      <alignment vertical="center" wrapText="1"/>
      <protection/>
    </xf>
    <xf numFmtId="0" fontId="23" fillId="0" borderId="11" xfId="55" applyFont="1" applyBorder="1" applyAlignment="1">
      <alignment vertical="center" wrapText="1"/>
      <protection/>
    </xf>
    <xf numFmtId="0" fontId="23" fillId="0" borderId="11" xfId="55" applyFont="1" applyBorder="1" applyAlignment="1">
      <alignment horizontal="left" vertical="center" wrapText="1"/>
      <protection/>
    </xf>
    <xf numFmtId="49" fontId="23" fillId="0" borderId="11" xfId="55" applyNumberFormat="1" applyFont="1" applyBorder="1" applyAlignment="1">
      <alignment horizontal="center" vertical="center" wrapText="1"/>
      <protection/>
    </xf>
    <xf numFmtId="49" fontId="23" fillId="0" borderId="13" xfId="55" applyNumberFormat="1" applyFont="1" applyBorder="1" applyAlignment="1">
      <alignment vertical="center" wrapText="1"/>
      <protection/>
    </xf>
    <xf numFmtId="0" fontId="23" fillId="0" borderId="11" xfId="55" applyFont="1" applyBorder="1" applyAlignment="1">
      <alignment horizontal="justify" vertical="center" wrapText="1"/>
      <protection/>
    </xf>
    <xf numFmtId="49" fontId="23" fillId="0" borderId="11" xfId="57" applyNumberFormat="1" applyFont="1" applyFill="1" applyBorder="1" applyAlignment="1">
      <alignment horizontal="left" vertical="center" wrapText="1"/>
      <protection/>
    </xf>
    <xf numFmtId="49" fontId="32" fillId="0" borderId="11" xfId="57" applyNumberFormat="1" applyFont="1" applyFill="1" applyBorder="1" applyAlignment="1">
      <alignment horizontal="center" vertical="center" wrapText="1"/>
      <protection/>
    </xf>
    <xf numFmtId="0" fontId="23" fillId="0" borderId="11" xfId="55" applyFont="1" applyBorder="1" applyAlignment="1">
      <alignment vertical="center"/>
      <protection/>
    </xf>
    <xf numFmtId="0" fontId="0" fillId="0" borderId="0" xfId="54">
      <alignment/>
      <protection/>
    </xf>
    <xf numFmtId="0" fontId="23" fillId="0" borderId="16" xfId="55" applyFont="1" applyBorder="1" applyAlignment="1">
      <alignment horizontal="left" vertical="center" wrapText="1"/>
      <protection/>
    </xf>
    <xf numFmtId="165" fontId="30" fillId="0" borderId="11" xfId="15" applyNumberFormat="1" applyFont="1" applyFill="1" applyBorder="1" applyAlignment="1">
      <alignment horizontal="right"/>
      <protection/>
    </xf>
    <xf numFmtId="0" fontId="37" fillId="0" borderId="11" xfId="58" applyFont="1" applyFill="1" applyBorder="1" applyAlignment="1">
      <alignment horizontal="left" wrapText="1"/>
      <protection/>
    </xf>
    <xf numFmtId="165" fontId="37" fillId="0" borderId="11" xfId="15" applyNumberFormat="1" applyFont="1" applyFill="1" applyBorder="1" applyAlignment="1">
      <alignment horizontal="right"/>
      <protection/>
    </xf>
    <xf numFmtId="165" fontId="23" fillId="0" borderId="11" xfId="15" applyNumberFormat="1" applyFont="1" applyFill="1" applyBorder="1" applyAlignment="1">
      <alignment horizontal="right"/>
      <protection/>
    </xf>
    <xf numFmtId="165" fontId="35" fillId="0" borderId="11" xfId="15" applyNumberFormat="1" applyFont="1" applyFill="1" applyBorder="1" applyAlignment="1">
      <alignment horizontal="right"/>
      <protection/>
    </xf>
    <xf numFmtId="165" fontId="36" fillId="0" borderId="11" xfId="58" applyNumberFormat="1" applyFont="1" applyFill="1" applyBorder="1">
      <alignment/>
      <protection/>
    </xf>
    <xf numFmtId="0" fontId="30" fillId="0" borderId="11" xfId="58" applyFont="1" applyFill="1" applyBorder="1" applyAlignment="1">
      <alignment horizontal="left" wrapText="1"/>
      <protection/>
    </xf>
    <xf numFmtId="164" fontId="23" fillId="0" borderId="0" xfId="0" applyNumberFormat="1" applyFont="1" applyFill="1" applyAlignment="1">
      <alignment/>
    </xf>
    <xf numFmtId="165" fontId="23" fillId="0" borderId="11" xfId="55" applyNumberFormat="1" applyFont="1" applyBorder="1" applyAlignment="1">
      <alignment horizontal="right" vertical="center" wrapText="1"/>
      <protection/>
    </xf>
    <xf numFmtId="164" fontId="30" fillId="0" borderId="0" xfId="0" applyNumberFormat="1" applyFont="1" applyFill="1" applyAlignment="1">
      <alignment/>
    </xf>
    <xf numFmtId="49" fontId="22" fillId="0" borderId="11" xfId="57" applyNumberFormat="1" applyFont="1" applyFill="1" applyBorder="1" applyAlignment="1">
      <alignment horizontal="center" vertical="center" wrapText="1"/>
      <protection/>
    </xf>
    <xf numFmtId="49" fontId="23" fillId="0" borderId="12" xfId="55" applyNumberFormat="1" applyFont="1" applyBorder="1" applyAlignment="1">
      <alignment horizontal="center" vertical="center" wrapText="1"/>
      <protection/>
    </xf>
    <xf numFmtId="0" fontId="30" fillId="0" borderId="11" xfId="58" applyFont="1" applyFill="1" applyBorder="1" applyAlignment="1">
      <alignment horizontal="left" vertical="center" wrapText="1"/>
      <protection/>
    </xf>
    <xf numFmtId="0" fontId="23" fillId="0" borderId="13" xfId="55" applyFont="1" applyBorder="1" applyAlignment="1">
      <alignment vertical="center" wrapText="1"/>
      <protection/>
    </xf>
    <xf numFmtId="0" fontId="23" fillId="0" borderId="13" xfId="55" applyFont="1" applyBorder="1" applyAlignment="1">
      <alignment horizontal="left" vertical="center" wrapText="1"/>
      <protection/>
    </xf>
    <xf numFmtId="165" fontId="30" fillId="0" borderId="11" xfId="58" applyNumberFormat="1" applyFont="1" applyFill="1" applyBorder="1" applyAlignment="1">
      <alignment horizontal="right" wrapText="1"/>
      <protection/>
    </xf>
    <xf numFmtId="165" fontId="30" fillId="0" borderId="11" xfId="58" applyNumberFormat="1" applyFont="1" applyFill="1" applyBorder="1" applyAlignment="1">
      <alignment horizontal="right" vertical="center" wrapText="1"/>
      <protection/>
    </xf>
    <xf numFmtId="165" fontId="23" fillId="0" borderId="0" xfId="54" applyNumberFormat="1" applyFont="1" applyFill="1" applyBorder="1" applyAlignment="1">
      <alignment horizontal="right" wrapText="1"/>
      <protection/>
    </xf>
    <xf numFmtId="165" fontId="23" fillId="0" borderId="0" xfId="0" applyNumberFormat="1" applyFont="1" applyFill="1" applyAlignment="1">
      <alignment horizontal="right"/>
    </xf>
    <xf numFmtId="165" fontId="22" fillId="0" borderId="11" xfId="55" applyNumberFormat="1" applyFont="1" applyBorder="1" applyAlignment="1">
      <alignment horizontal="right" vertical="center" wrapText="1"/>
      <protection/>
    </xf>
    <xf numFmtId="165" fontId="34" fillId="0" borderId="11" xfId="55" applyNumberFormat="1" applyFont="1" applyBorder="1" applyAlignment="1">
      <alignment horizontal="right" vertical="center" wrapText="1"/>
      <protection/>
    </xf>
    <xf numFmtId="165" fontId="34" fillId="0" borderId="11" xfId="57" applyNumberFormat="1" applyFont="1" applyFill="1" applyBorder="1" applyAlignment="1">
      <alignment horizontal="right" vertical="center" wrapText="1"/>
      <protection/>
    </xf>
    <xf numFmtId="165" fontId="22" fillId="0" borderId="11" xfId="57" applyNumberFormat="1" applyFont="1" applyFill="1" applyBorder="1" applyAlignment="1">
      <alignment horizontal="right" vertical="center" wrapText="1"/>
      <protection/>
    </xf>
    <xf numFmtId="165" fontId="0" fillId="0" borderId="0" xfId="0" applyNumberFormat="1" applyAlignment="1">
      <alignment horizontal="right"/>
    </xf>
    <xf numFmtId="165" fontId="23" fillId="0" borderId="11" xfId="55" applyNumberFormat="1" applyFont="1" applyFill="1" applyBorder="1" applyAlignment="1">
      <alignment horizontal="right" vertical="center" wrapText="1"/>
      <protection/>
    </xf>
    <xf numFmtId="165" fontId="38" fillId="0" borderId="11" xfId="58" applyNumberFormat="1" applyFont="1" applyFill="1" applyBorder="1" applyAlignment="1">
      <alignment horizontal="right"/>
      <protection/>
    </xf>
    <xf numFmtId="165" fontId="30" fillId="0" borderId="11" xfId="55" applyNumberFormat="1" applyFont="1" applyBorder="1" applyAlignment="1">
      <alignment horizontal="right" vertical="center" wrapText="1"/>
      <protection/>
    </xf>
    <xf numFmtId="165" fontId="32" fillId="0" borderId="11" xfId="57" applyNumberFormat="1" applyFont="1" applyFill="1" applyBorder="1" applyAlignment="1">
      <alignment horizontal="right" vertical="center" wrapText="1"/>
      <protection/>
    </xf>
    <xf numFmtId="165" fontId="23" fillId="0" borderId="0" xfId="55" applyNumberFormat="1" applyFont="1" applyAlignment="1">
      <alignment horizontal="right" vertical="center"/>
      <protection/>
    </xf>
    <xf numFmtId="0" fontId="23" fillId="0" borderId="12" xfId="55" applyFont="1" applyBorder="1" applyAlignment="1">
      <alignment horizontal="left" vertical="center" wrapText="1"/>
      <protection/>
    </xf>
    <xf numFmtId="165" fontId="39" fillId="0" borderId="11" xfId="55" applyNumberFormat="1" applyFont="1" applyBorder="1" applyAlignment="1">
      <alignment horizontal="right" vertical="center" wrapText="1"/>
      <protection/>
    </xf>
    <xf numFmtId="165" fontId="0" fillId="0" borderId="0" xfId="0" applyNumberFormat="1" applyFill="1" applyAlignment="1">
      <alignment/>
    </xf>
    <xf numFmtId="0" fontId="0" fillId="0" borderId="0" xfId="54" applyFill="1">
      <alignment/>
      <protection/>
    </xf>
    <xf numFmtId="165" fontId="33" fillId="0" borderId="0" xfId="0" applyNumberFormat="1" applyFont="1" applyFill="1" applyAlignment="1">
      <alignment/>
    </xf>
    <xf numFmtId="165" fontId="0" fillId="0" borderId="17" xfId="0" applyNumberForma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23" fillId="0" borderId="17" xfId="54" applyNumberFormat="1" applyFont="1" applyFill="1" applyBorder="1" applyAlignment="1">
      <alignment wrapText="1"/>
      <protection/>
    </xf>
    <xf numFmtId="165" fontId="31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right"/>
    </xf>
    <xf numFmtId="164" fontId="22" fillId="0" borderId="0" xfId="0" applyNumberFormat="1" applyFont="1" applyAlignment="1">
      <alignment/>
    </xf>
    <xf numFmtId="0" fontId="23" fillId="0" borderId="0" xfId="54" applyFont="1" applyFill="1" applyBorder="1" applyAlignment="1">
      <alignment horizontal="center" wrapText="1"/>
      <protection/>
    </xf>
    <xf numFmtId="0" fontId="22" fillId="0" borderId="0" xfId="56" applyFont="1" applyFill="1" applyAlignment="1">
      <alignment horizontal="center" wrapText="1"/>
      <protection/>
    </xf>
    <xf numFmtId="0" fontId="22" fillId="0" borderId="0" xfId="57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wrapText="1"/>
    </xf>
    <xf numFmtId="0" fontId="22" fillId="0" borderId="0" xfId="55" applyNumberFormat="1" applyFont="1" applyAlignment="1">
      <alignment horizontal="center" vertical="center"/>
      <protection/>
    </xf>
    <xf numFmtId="0" fontId="22" fillId="0" borderId="0" xfId="55" applyNumberFormat="1" applyFont="1" applyAlignment="1">
      <alignment horizontal="center" vertical="center" wrapText="1"/>
      <protection/>
    </xf>
    <xf numFmtId="0" fontId="23" fillId="0" borderId="13" xfId="55" applyFont="1" applyBorder="1" applyAlignment="1">
      <alignment horizontal="left" vertical="center" wrapText="1"/>
      <protection/>
    </xf>
    <xf numFmtId="0" fontId="23" fillId="0" borderId="16" xfId="55" applyFont="1" applyBorder="1" applyAlignment="1">
      <alignment horizontal="left" vertical="center" wrapText="1"/>
      <protection/>
    </xf>
    <xf numFmtId="49" fontId="34" fillId="0" borderId="11" xfId="57" applyNumberFormat="1" applyFont="1" applyFill="1" applyBorder="1" applyAlignment="1">
      <alignment horizontal="left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center" vertical="center" wrapText="1"/>
      <protection/>
    </xf>
    <xf numFmtId="0" fontId="32" fillId="0" borderId="11" xfId="57" applyFont="1" applyFill="1" applyBorder="1" applyAlignment="1">
      <alignment horizontal="center" vertical="center" wrapText="1"/>
      <protection/>
    </xf>
    <xf numFmtId="0" fontId="22" fillId="0" borderId="11" xfId="57" applyFont="1" applyFill="1" applyBorder="1" applyAlignment="1">
      <alignment horizontal="left" vertical="center" wrapText="1"/>
      <protection/>
    </xf>
    <xf numFmtId="0" fontId="23" fillId="0" borderId="13" xfId="55" applyFont="1" applyBorder="1" applyAlignment="1">
      <alignment vertical="center" wrapText="1"/>
      <protection/>
    </xf>
    <xf numFmtId="0" fontId="23" fillId="0" borderId="16" xfId="55" applyFont="1" applyBorder="1" applyAlignment="1">
      <alignment vertical="center" wrapText="1"/>
      <protection/>
    </xf>
    <xf numFmtId="0" fontId="23" fillId="0" borderId="12" xfId="55" applyFont="1" applyBorder="1" applyAlignment="1">
      <alignment vertical="center" wrapText="1"/>
      <protection/>
    </xf>
    <xf numFmtId="165" fontId="23" fillId="0" borderId="13" xfId="55" applyNumberFormat="1" applyFont="1" applyBorder="1" applyAlignment="1">
      <alignment horizontal="right" vertical="center" wrapText="1"/>
      <protection/>
    </xf>
    <xf numFmtId="165" fontId="23" fillId="0" borderId="16" xfId="55" applyNumberFormat="1" applyFont="1" applyBorder="1" applyAlignment="1">
      <alignment horizontal="right" vertical="center" wrapText="1"/>
      <protection/>
    </xf>
    <xf numFmtId="165" fontId="23" fillId="0" borderId="12" xfId="55" applyNumberFormat="1" applyFont="1" applyBorder="1" applyAlignment="1">
      <alignment horizontal="right" vertical="center" wrapText="1"/>
      <protection/>
    </xf>
    <xf numFmtId="0" fontId="32" fillId="0" borderId="11" xfId="57" applyFont="1" applyFill="1" applyBorder="1" applyAlignment="1">
      <alignment horizontal="left" vertical="center" wrapText="1"/>
      <protection/>
    </xf>
    <xf numFmtId="49" fontId="23" fillId="0" borderId="13" xfId="55" applyNumberFormat="1" applyFont="1" applyBorder="1" applyAlignment="1">
      <alignment horizontal="center" vertical="center" wrapText="1"/>
      <protection/>
    </xf>
    <xf numFmtId="49" fontId="23" fillId="0" borderId="16" xfId="55" applyNumberFormat="1" applyFont="1" applyBorder="1" applyAlignment="1">
      <alignment horizontal="center" vertical="center" wrapText="1"/>
      <protection/>
    </xf>
    <xf numFmtId="49" fontId="23" fillId="0" borderId="12" xfId="55" applyNumberFormat="1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left" vertical="center" wrapText="1"/>
      <protection/>
    </xf>
  </cellXfs>
  <cellStyles count="54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лан финансирования-2014г" xfId="55"/>
    <cellStyle name="Обычный_Прилож. 2  расходы 2012 № 2" xfId="56"/>
    <cellStyle name="Обычный_Прилож. №1 к ср срочному плану 2011-2013" xfId="57"/>
    <cellStyle name="Обычный_приложения с комментмарт 201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>
      <selection activeCell="K12" sqref="K12"/>
    </sheetView>
  </sheetViews>
  <sheetFormatPr defaultColWidth="9.140625" defaultRowHeight="12"/>
  <cols>
    <col min="1" max="1" width="53.7109375" style="56" customWidth="1"/>
    <col min="2" max="3" width="5.28125" style="56" customWidth="1"/>
    <col min="4" max="4" width="13.140625" style="67" customWidth="1"/>
    <col min="5" max="5" width="6.28125" style="56" customWidth="1"/>
    <col min="6" max="6" width="11.7109375" style="56" customWidth="1"/>
    <col min="7" max="7" width="9.140625" style="161" customWidth="1"/>
    <col min="8" max="8" width="12.28125" style="56" bestFit="1" customWidth="1"/>
    <col min="9" max="16384" width="9.140625" style="56" customWidth="1"/>
  </cols>
  <sheetData>
    <row r="1" spans="1:6" ht="15">
      <c r="A1" s="4" t="s">
        <v>83</v>
      </c>
      <c r="B1" s="4"/>
      <c r="D1" s="61"/>
      <c r="E1" s="4"/>
      <c r="F1" s="4"/>
    </row>
    <row r="2" spans="1:6" ht="15">
      <c r="A2" s="4" t="s">
        <v>345</v>
      </c>
      <c r="B2" s="4"/>
      <c r="D2" s="61"/>
      <c r="E2" s="4"/>
      <c r="F2" s="4"/>
    </row>
    <row r="3" spans="1:6" ht="15">
      <c r="A3" s="4" t="s">
        <v>346</v>
      </c>
      <c r="B3" s="4"/>
      <c r="D3" s="61"/>
      <c r="E3" s="4"/>
      <c r="F3" s="4"/>
    </row>
    <row r="4" spans="1:6" ht="15">
      <c r="A4" s="4" t="s">
        <v>347</v>
      </c>
      <c r="B4" s="4"/>
      <c r="D4" s="61"/>
      <c r="E4" s="4"/>
      <c r="F4" s="4"/>
    </row>
    <row r="5" spans="1:6" ht="15">
      <c r="A5" s="4" t="s">
        <v>348</v>
      </c>
      <c r="B5" s="4"/>
      <c r="D5" s="61"/>
      <c r="E5" s="4"/>
      <c r="F5" s="4"/>
    </row>
    <row r="6" ht="15"/>
    <row r="7" spans="1:6" ht="15">
      <c r="A7" s="4" t="s">
        <v>344</v>
      </c>
      <c r="B7" s="4"/>
      <c r="D7" s="61"/>
      <c r="E7" s="4"/>
      <c r="F7" s="4"/>
    </row>
    <row r="8" spans="1:6" ht="15">
      <c r="A8" s="4" t="s">
        <v>345</v>
      </c>
      <c r="B8" s="4"/>
      <c r="D8" s="61"/>
      <c r="E8" s="4"/>
      <c r="F8" s="4"/>
    </row>
    <row r="9" spans="1:6" ht="15">
      <c r="A9" s="4" t="s">
        <v>346</v>
      </c>
      <c r="B9" s="4"/>
      <c r="D9" s="61"/>
      <c r="E9" s="4"/>
      <c r="F9" s="4"/>
    </row>
    <row r="10" spans="1:6" ht="15">
      <c r="A10" s="4" t="s">
        <v>347</v>
      </c>
      <c r="B10" s="4"/>
      <c r="D10" s="61"/>
      <c r="E10" s="4"/>
      <c r="F10" s="4"/>
    </row>
    <row r="11" spans="1:6" ht="21" customHeight="1">
      <c r="A11" s="4" t="s">
        <v>84</v>
      </c>
      <c r="B11" s="4"/>
      <c r="D11" s="61"/>
      <c r="E11" s="4"/>
      <c r="F11" s="4"/>
    </row>
    <row r="12" spans="1:6" ht="46.5" customHeight="1">
      <c r="A12" s="171" t="s">
        <v>437</v>
      </c>
      <c r="B12" s="171"/>
      <c r="C12" s="171"/>
      <c r="D12" s="171"/>
      <c r="E12" s="171"/>
      <c r="F12" s="171"/>
    </row>
    <row r="13" spans="1:6" ht="15">
      <c r="A13" s="58"/>
      <c r="B13" s="58"/>
      <c r="C13" s="58"/>
      <c r="D13" s="62"/>
      <c r="E13" s="58"/>
      <c r="F13" s="162" t="s">
        <v>385</v>
      </c>
    </row>
    <row r="14" spans="1:6" ht="12" customHeight="1">
      <c r="A14" s="30" t="s">
        <v>335</v>
      </c>
      <c r="B14" s="30" t="s">
        <v>220</v>
      </c>
      <c r="C14" s="31" t="s">
        <v>221</v>
      </c>
      <c r="D14" s="63" t="s">
        <v>222</v>
      </c>
      <c r="E14" s="31" t="s">
        <v>223</v>
      </c>
      <c r="F14" s="31" t="s">
        <v>338</v>
      </c>
    </row>
    <row r="15" spans="1:6" ht="21" customHeight="1">
      <c r="A15" s="32" t="s">
        <v>249</v>
      </c>
      <c r="B15" s="33" t="s">
        <v>276</v>
      </c>
      <c r="C15" s="33" t="s">
        <v>278</v>
      </c>
      <c r="D15" s="64"/>
      <c r="E15" s="33"/>
      <c r="F15" s="34">
        <f>F16+F20+F29+F38+F42+F45</f>
        <v>31558.5</v>
      </c>
    </row>
    <row r="16" spans="1:7" s="84" customFormat="1" ht="44.25" customHeight="1">
      <c r="A16" s="80" t="s">
        <v>280</v>
      </c>
      <c r="B16" s="81" t="s">
        <v>276</v>
      </c>
      <c r="C16" s="81" t="s">
        <v>277</v>
      </c>
      <c r="D16" s="82"/>
      <c r="E16" s="81"/>
      <c r="F16" s="83">
        <f>F17</f>
        <v>1363.1</v>
      </c>
      <c r="G16" s="163"/>
    </row>
    <row r="17" spans="1:6" ht="30">
      <c r="A17" s="35" t="s">
        <v>228</v>
      </c>
      <c r="B17" s="36" t="s">
        <v>276</v>
      </c>
      <c r="C17" s="36" t="s">
        <v>277</v>
      </c>
      <c r="D17" s="41" t="s">
        <v>330</v>
      </c>
      <c r="E17" s="36"/>
      <c r="F17" s="37">
        <f>F18</f>
        <v>1363.1</v>
      </c>
    </row>
    <row r="18" spans="1:6" ht="18" customHeight="1">
      <c r="A18" s="35" t="s">
        <v>224</v>
      </c>
      <c r="B18" s="36" t="s">
        <v>276</v>
      </c>
      <c r="C18" s="36" t="s">
        <v>277</v>
      </c>
      <c r="D18" s="41" t="s">
        <v>331</v>
      </c>
      <c r="E18" s="36"/>
      <c r="F18" s="37">
        <f>F19</f>
        <v>1363.1</v>
      </c>
    </row>
    <row r="19" spans="1:6" ht="30">
      <c r="A19" s="35" t="s">
        <v>281</v>
      </c>
      <c r="B19" s="36" t="s">
        <v>276</v>
      </c>
      <c r="C19" s="36" t="s">
        <v>277</v>
      </c>
      <c r="D19" s="41" t="s">
        <v>331</v>
      </c>
      <c r="E19" s="36" t="s">
        <v>279</v>
      </c>
      <c r="F19" s="37">
        <v>1363.1</v>
      </c>
    </row>
    <row r="20" spans="1:7" s="84" customFormat="1" ht="48" customHeight="1">
      <c r="A20" s="80" t="s">
        <v>282</v>
      </c>
      <c r="B20" s="81" t="s">
        <v>276</v>
      </c>
      <c r="C20" s="81" t="s">
        <v>296</v>
      </c>
      <c r="D20" s="82"/>
      <c r="E20" s="81"/>
      <c r="F20" s="83">
        <f>F21</f>
        <v>4713.2</v>
      </c>
      <c r="G20" s="163"/>
    </row>
    <row r="21" spans="1:6" ht="30">
      <c r="A21" s="35" t="s">
        <v>228</v>
      </c>
      <c r="B21" s="36" t="s">
        <v>276</v>
      </c>
      <c r="C21" s="36" t="s">
        <v>296</v>
      </c>
      <c r="D21" s="41" t="s">
        <v>330</v>
      </c>
      <c r="E21" s="38"/>
      <c r="F21" s="39">
        <f>F22+F27</f>
        <v>4713.2</v>
      </c>
    </row>
    <row r="22" spans="1:6" ht="30">
      <c r="A22" s="35" t="s">
        <v>225</v>
      </c>
      <c r="B22" s="36" t="s">
        <v>276</v>
      </c>
      <c r="C22" s="36" t="s">
        <v>296</v>
      </c>
      <c r="D22" s="41" t="s">
        <v>332</v>
      </c>
      <c r="E22" s="38"/>
      <c r="F22" s="37">
        <f>F23+F24+F25+F26</f>
        <v>3350.1</v>
      </c>
    </row>
    <row r="23" spans="1:6" ht="30">
      <c r="A23" s="35" t="s">
        <v>281</v>
      </c>
      <c r="B23" s="36" t="s">
        <v>276</v>
      </c>
      <c r="C23" s="36" t="s">
        <v>296</v>
      </c>
      <c r="D23" s="41" t="s">
        <v>332</v>
      </c>
      <c r="E23" s="38" t="s">
        <v>279</v>
      </c>
      <c r="F23" s="37">
        <v>1074.1</v>
      </c>
    </row>
    <row r="24" spans="1:6" ht="48" customHeight="1">
      <c r="A24" s="35" t="s">
        <v>283</v>
      </c>
      <c r="B24" s="36" t="s">
        <v>276</v>
      </c>
      <c r="C24" s="36" t="s">
        <v>296</v>
      </c>
      <c r="D24" s="41" t="s">
        <v>332</v>
      </c>
      <c r="E24" s="38" t="s">
        <v>285</v>
      </c>
      <c r="F24" s="37">
        <v>422</v>
      </c>
    </row>
    <row r="25" spans="1:6" ht="30">
      <c r="A25" s="35" t="s">
        <v>379</v>
      </c>
      <c r="B25" s="36" t="s">
        <v>276</v>
      </c>
      <c r="C25" s="36" t="s">
        <v>296</v>
      </c>
      <c r="D25" s="41" t="s">
        <v>332</v>
      </c>
      <c r="E25" s="38" t="s">
        <v>286</v>
      </c>
      <c r="F25" s="37">
        <f>1854-2</f>
        <v>1852</v>
      </c>
    </row>
    <row r="26" spans="1:6" ht="24" customHeight="1">
      <c r="A26" s="35" t="s">
        <v>327</v>
      </c>
      <c r="B26" s="36" t="s">
        <v>276</v>
      </c>
      <c r="C26" s="36" t="s">
        <v>296</v>
      </c>
      <c r="D26" s="41" t="s">
        <v>332</v>
      </c>
      <c r="E26" s="38" t="s">
        <v>292</v>
      </c>
      <c r="F26" s="37">
        <v>2</v>
      </c>
    </row>
    <row r="27" spans="1:6" ht="33" customHeight="1">
      <c r="A27" s="74" t="s">
        <v>375</v>
      </c>
      <c r="B27" s="36" t="s">
        <v>276</v>
      </c>
      <c r="C27" s="36" t="s">
        <v>296</v>
      </c>
      <c r="D27" s="41" t="s">
        <v>376</v>
      </c>
      <c r="E27" s="38"/>
      <c r="F27" s="37">
        <f>F28</f>
        <v>1363.1</v>
      </c>
    </row>
    <row r="28" spans="1:6" ht="15" customHeight="1">
      <c r="A28" s="74" t="s">
        <v>281</v>
      </c>
      <c r="B28" s="36" t="s">
        <v>276</v>
      </c>
      <c r="C28" s="36" t="s">
        <v>296</v>
      </c>
      <c r="D28" s="41" t="s">
        <v>376</v>
      </c>
      <c r="E28" s="38" t="s">
        <v>279</v>
      </c>
      <c r="F28" s="37">
        <v>1363.1</v>
      </c>
    </row>
    <row r="29" spans="1:7" s="84" customFormat="1" ht="30">
      <c r="A29" s="80" t="s">
        <v>287</v>
      </c>
      <c r="B29" s="81" t="s">
        <v>276</v>
      </c>
      <c r="C29" s="81" t="s">
        <v>297</v>
      </c>
      <c r="D29" s="82"/>
      <c r="E29" s="81"/>
      <c r="F29" s="83">
        <f>F30</f>
        <v>23718</v>
      </c>
      <c r="G29" s="163"/>
    </row>
    <row r="30" spans="1:6" ht="30">
      <c r="A30" s="35" t="s">
        <v>228</v>
      </c>
      <c r="B30" s="36" t="s">
        <v>276</v>
      </c>
      <c r="C30" s="36" t="s">
        <v>297</v>
      </c>
      <c r="D30" s="41" t="s">
        <v>330</v>
      </c>
      <c r="E30" s="36"/>
      <c r="F30" s="37">
        <f>F31</f>
        <v>23718</v>
      </c>
    </row>
    <row r="31" spans="1:6" ht="30">
      <c r="A31" s="35" t="s">
        <v>225</v>
      </c>
      <c r="B31" s="36" t="s">
        <v>276</v>
      </c>
      <c r="C31" s="36" t="s">
        <v>297</v>
      </c>
      <c r="D31" s="41" t="s">
        <v>332</v>
      </c>
      <c r="E31" s="36"/>
      <c r="F31" s="37">
        <f>F32+F33+F34+F35+F37</f>
        <v>23718</v>
      </c>
    </row>
    <row r="32" spans="1:6" ht="30">
      <c r="A32" s="35" t="s">
        <v>281</v>
      </c>
      <c r="B32" s="36" t="s">
        <v>276</v>
      </c>
      <c r="C32" s="36" t="s">
        <v>297</v>
      </c>
      <c r="D32" s="41" t="s">
        <v>332</v>
      </c>
      <c r="E32" s="38" t="s">
        <v>279</v>
      </c>
      <c r="F32" s="37">
        <v>17614</v>
      </c>
    </row>
    <row r="33" spans="1:7" ht="45" customHeight="1">
      <c r="A33" s="35" t="s">
        <v>283</v>
      </c>
      <c r="B33" s="36" t="s">
        <v>276</v>
      </c>
      <c r="C33" s="36" t="s">
        <v>297</v>
      </c>
      <c r="D33" s="41" t="s">
        <v>332</v>
      </c>
      <c r="E33" s="38" t="s">
        <v>285</v>
      </c>
      <c r="F33" s="37">
        <v>1584</v>
      </c>
      <c r="G33" s="164"/>
    </row>
    <row r="34" spans="1:7" ht="30">
      <c r="A34" s="35" t="s">
        <v>379</v>
      </c>
      <c r="B34" s="36" t="s">
        <v>276</v>
      </c>
      <c r="C34" s="36" t="s">
        <v>297</v>
      </c>
      <c r="D34" s="41" t="s">
        <v>332</v>
      </c>
      <c r="E34" s="38" t="s">
        <v>286</v>
      </c>
      <c r="F34" s="37">
        <f>3495+700+200</f>
        <v>4395</v>
      </c>
      <c r="G34" s="164"/>
    </row>
    <row r="35" spans="1:6" ht="36" customHeight="1">
      <c r="A35" s="35" t="s">
        <v>291</v>
      </c>
      <c r="B35" s="36" t="s">
        <v>276</v>
      </c>
      <c r="C35" s="36" t="s">
        <v>297</v>
      </c>
      <c r="D35" s="41" t="s">
        <v>332</v>
      </c>
      <c r="E35" s="38" t="s">
        <v>293</v>
      </c>
      <c r="F35" s="37">
        <v>100</v>
      </c>
    </row>
    <row r="36" spans="1:6" ht="36" customHeight="1">
      <c r="A36" s="170" t="s">
        <v>490</v>
      </c>
      <c r="B36" s="170"/>
      <c r="C36" s="170"/>
      <c r="D36" s="170"/>
      <c r="E36" s="170"/>
      <c r="F36" s="170"/>
    </row>
    <row r="37" spans="1:6" ht="33.75" customHeight="1">
      <c r="A37" s="35" t="s">
        <v>327</v>
      </c>
      <c r="B37" s="36" t="s">
        <v>276</v>
      </c>
      <c r="C37" s="36" t="s">
        <v>297</v>
      </c>
      <c r="D37" s="41" t="s">
        <v>332</v>
      </c>
      <c r="E37" s="38" t="s">
        <v>292</v>
      </c>
      <c r="F37" s="37">
        <v>25</v>
      </c>
    </row>
    <row r="38" spans="1:6" ht="32.25" customHeight="1">
      <c r="A38" s="80" t="s">
        <v>336</v>
      </c>
      <c r="B38" s="81" t="s">
        <v>276</v>
      </c>
      <c r="C38" s="81" t="s">
        <v>310</v>
      </c>
      <c r="D38" s="82"/>
      <c r="E38" s="81"/>
      <c r="F38" s="83">
        <f>F39</f>
        <v>547.2</v>
      </c>
    </row>
    <row r="39" spans="1:6" ht="28.5" customHeight="1">
      <c r="A39" s="35" t="s">
        <v>337</v>
      </c>
      <c r="B39" s="36" t="s">
        <v>276</v>
      </c>
      <c r="C39" s="36" t="s">
        <v>310</v>
      </c>
      <c r="D39" s="41" t="s">
        <v>355</v>
      </c>
      <c r="E39" s="38"/>
      <c r="F39" s="37">
        <f>F40</f>
        <v>547.2</v>
      </c>
    </row>
    <row r="40" spans="1:6" ht="36" customHeight="1">
      <c r="A40" s="60" t="s">
        <v>352</v>
      </c>
      <c r="B40" s="36" t="s">
        <v>276</v>
      </c>
      <c r="C40" s="36" t="s">
        <v>310</v>
      </c>
      <c r="D40" s="41" t="s">
        <v>356</v>
      </c>
      <c r="E40" s="38"/>
      <c r="F40" s="37">
        <f>F41</f>
        <v>547.2</v>
      </c>
    </row>
    <row r="41" spans="1:6" ht="33.75" customHeight="1">
      <c r="A41" s="35" t="s">
        <v>284</v>
      </c>
      <c r="B41" s="36" t="s">
        <v>276</v>
      </c>
      <c r="C41" s="36" t="s">
        <v>310</v>
      </c>
      <c r="D41" s="41" t="s">
        <v>356</v>
      </c>
      <c r="E41" s="38" t="s">
        <v>286</v>
      </c>
      <c r="F41" s="37">
        <v>547.2</v>
      </c>
    </row>
    <row r="42" spans="1:7" s="84" customFormat="1" ht="22.5" customHeight="1">
      <c r="A42" s="80" t="s">
        <v>226</v>
      </c>
      <c r="B42" s="81" t="s">
        <v>276</v>
      </c>
      <c r="C42" s="81" t="s">
        <v>298</v>
      </c>
      <c r="D42" s="82"/>
      <c r="E42" s="81"/>
      <c r="F42" s="83">
        <f>F43</f>
        <v>717</v>
      </c>
      <c r="G42" s="163"/>
    </row>
    <row r="43" spans="1:6" ht="21.75" customHeight="1">
      <c r="A43" s="35" t="s">
        <v>226</v>
      </c>
      <c r="B43" s="36" t="s">
        <v>276</v>
      </c>
      <c r="C43" s="36" t="s">
        <v>298</v>
      </c>
      <c r="D43" s="41" t="s">
        <v>300</v>
      </c>
      <c r="E43" s="36"/>
      <c r="F43" s="37">
        <f>F44</f>
        <v>717</v>
      </c>
    </row>
    <row r="44" spans="1:6" ht="22.5" customHeight="1">
      <c r="A44" s="35" t="s">
        <v>288</v>
      </c>
      <c r="B44" s="36" t="s">
        <v>276</v>
      </c>
      <c r="C44" s="36" t="s">
        <v>298</v>
      </c>
      <c r="D44" s="41" t="s">
        <v>300</v>
      </c>
      <c r="E44" s="36" t="s">
        <v>301</v>
      </c>
      <c r="F44" s="37">
        <f>1000-283</f>
        <v>717</v>
      </c>
    </row>
    <row r="45" spans="1:7" s="84" customFormat="1" ht="34.5" customHeight="1">
      <c r="A45" s="80" t="s">
        <v>250</v>
      </c>
      <c r="B45" s="81" t="s">
        <v>276</v>
      </c>
      <c r="C45" s="81" t="s">
        <v>290</v>
      </c>
      <c r="D45" s="82"/>
      <c r="E45" s="81"/>
      <c r="F45" s="83">
        <f>F46+F48</f>
        <v>500</v>
      </c>
      <c r="G45" s="163"/>
    </row>
    <row r="46" spans="1:6" ht="48.75" customHeight="1">
      <c r="A46" s="35" t="s">
        <v>227</v>
      </c>
      <c r="B46" s="36" t="s">
        <v>276</v>
      </c>
      <c r="C46" s="36" t="s">
        <v>290</v>
      </c>
      <c r="D46" s="41" t="s">
        <v>333</v>
      </c>
      <c r="E46" s="36"/>
      <c r="F46" s="37">
        <f>F47</f>
        <v>500</v>
      </c>
    </row>
    <row r="47" spans="1:6" ht="33" customHeight="1">
      <c r="A47" s="35" t="s">
        <v>379</v>
      </c>
      <c r="B47" s="36" t="s">
        <v>276</v>
      </c>
      <c r="C47" s="36" t="s">
        <v>290</v>
      </c>
      <c r="D47" s="41" t="s">
        <v>302</v>
      </c>
      <c r="E47" s="36" t="s">
        <v>286</v>
      </c>
      <c r="F47" s="37">
        <v>500</v>
      </c>
    </row>
    <row r="48" spans="1:6" ht="60" hidden="1">
      <c r="A48" s="35" t="s">
        <v>373</v>
      </c>
      <c r="B48" s="36" t="s">
        <v>276</v>
      </c>
      <c r="C48" s="36" t="s">
        <v>290</v>
      </c>
      <c r="D48" s="41" t="s">
        <v>372</v>
      </c>
      <c r="E48" s="36" t="s">
        <v>374</v>
      </c>
      <c r="F48" s="37">
        <v>0</v>
      </c>
    </row>
    <row r="49" spans="1:6" ht="25.5" customHeight="1">
      <c r="A49" s="32" t="s">
        <v>251</v>
      </c>
      <c r="B49" s="33" t="s">
        <v>277</v>
      </c>
      <c r="C49" s="33" t="s">
        <v>278</v>
      </c>
      <c r="D49" s="64"/>
      <c r="E49" s="33"/>
      <c r="F49" s="40">
        <f>F50</f>
        <v>996</v>
      </c>
    </row>
    <row r="50" spans="1:7" s="84" customFormat="1" ht="30.75" customHeight="1">
      <c r="A50" s="80" t="s">
        <v>252</v>
      </c>
      <c r="B50" s="81" t="s">
        <v>277</v>
      </c>
      <c r="C50" s="81" t="s">
        <v>296</v>
      </c>
      <c r="D50" s="82"/>
      <c r="E50" s="81"/>
      <c r="F50" s="83">
        <f>F51</f>
        <v>996</v>
      </c>
      <c r="G50" s="163"/>
    </row>
    <row r="51" spans="1:6" ht="30">
      <c r="A51" s="35" t="s">
        <v>228</v>
      </c>
      <c r="B51" s="36" t="s">
        <v>277</v>
      </c>
      <c r="C51" s="36" t="s">
        <v>296</v>
      </c>
      <c r="D51" s="41" t="s">
        <v>440</v>
      </c>
      <c r="E51" s="36"/>
      <c r="F51" s="37">
        <f>F52</f>
        <v>996</v>
      </c>
    </row>
    <row r="52" spans="1:6" ht="48.75" customHeight="1">
      <c r="A52" s="35" t="s">
        <v>229</v>
      </c>
      <c r="B52" s="36" t="s">
        <v>277</v>
      </c>
      <c r="C52" s="36" t="s">
        <v>296</v>
      </c>
      <c r="D52" s="41" t="s">
        <v>439</v>
      </c>
      <c r="E52" s="36"/>
      <c r="F52" s="37">
        <f>F53</f>
        <v>996</v>
      </c>
    </row>
    <row r="53" spans="1:6" ht="34.5" customHeight="1">
      <c r="A53" s="35" t="s">
        <v>329</v>
      </c>
      <c r="B53" s="36" t="s">
        <v>277</v>
      </c>
      <c r="C53" s="36" t="s">
        <v>296</v>
      </c>
      <c r="D53" s="41" t="s">
        <v>438</v>
      </c>
      <c r="E53" s="36" t="s">
        <v>295</v>
      </c>
      <c r="F53" s="37">
        <f>1066-70</f>
        <v>996</v>
      </c>
    </row>
    <row r="54" spans="1:6" ht="34.5" customHeight="1">
      <c r="A54" s="32" t="s">
        <v>253</v>
      </c>
      <c r="B54" s="33" t="s">
        <v>296</v>
      </c>
      <c r="C54" s="33" t="s">
        <v>278</v>
      </c>
      <c r="D54" s="64"/>
      <c r="E54" s="33"/>
      <c r="F54" s="40">
        <f>F55+F63</f>
        <v>916.9</v>
      </c>
    </row>
    <row r="55" spans="1:7" s="84" customFormat="1" ht="61.5" customHeight="1">
      <c r="A55" s="80" t="s">
        <v>254</v>
      </c>
      <c r="B55" s="81" t="s">
        <v>296</v>
      </c>
      <c r="C55" s="81" t="s">
        <v>299</v>
      </c>
      <c r="D55" s="82"/>
      <c r="E55" s="81"/>
      <c r="F55" s="83">
        <f>F56+F59</f>
        <v>236.6</v>
      </c>
      <c r="G55" s="163"/>
    </row>
    <row r="56" spans="1:6" ht="48" customHeight="1">
      <c r="A56" s="35" t="s">
        <v>307</v>
      </c>
      <c r="B56" s="36" t="s">
        <v>296</v>
      </c>
      <c r="C56" s="36" t="s">
        <v>299</v>
      </c>
      <c r="D56" s="41" t="s">
        <v>303</v>
      </c>
      <c r="E56" s="36"/>
      <c r="F56" s="37">
        <f>F57</f>
        <v>133.1</v>
      </c>
    </row>
    <row r="57" spans="1:6" ht="51" customHeight="1">
      <c r="A57" s="35" t="s">
        <v>230</v>
      </c>
      <c r="B57" s="36" t="s">
        <v>296</v>
      </c>
      <c r="C57" s="36" t="s">
        <v>299</v>
      </c>
      <c r="D57" s="41" t="s">
        <v>304</v>
      </c>
      <c r="E57" s="36"/>
      <c r="F57" s="37">
        <f>F58</f>
        <v>133.1</v>
      </c>
    </row>
    <row r="58" spans="1:6" ht="33.75" customHeight="1">
      <c r="A58" s="35" t="s">
        <v>379</v>
      </c>
      <c r="B58" s="36" t="s">
        <v>296</v>
      </c>
      <c r="C58" s="36" t="s">
        <v>299</v>
      </c>
      <c r="D58" s="41" t="s">
        <v>304</v>
      </c>
      <c r="E58" s="36" t="s">
        <v>286</v>
      </c>
      <c r="F58" s="37">
        <v>133.1</v>
      </c>
    </row>
    <row r="59" spans="1:6" ht="24" customHeight="1">
      <c r="A59" s="35" t="s">
        <v>231</v>
      </c>
      <c r="B59" s="36" t="s">
        <v>296</v>
      </c>
      <c r="C59" s="36" t="s">
        <v>299</v>
      </c>
      <c r="D59" s="41" t="s">
        <v>305</v>
      </c>
      <c r="E59" s="36"/>
      <c r="F59" s="37">
        <f>F60</f>
        <v>103.5</v>
      </c>
    </row>
    <row r="60" spans="1:6" ht="48.75" customHeight="1">
      <c r="A60" s="35" t="s">
        <v>255</v>
      </c>
      <c r="B60" s="36" t="s">
        <v>296</v>
      </c>
      <c r="C60" s="36" t="s">
        <v>299</v>
      </c>
      <c r="D60" s="41" t="s">
        <v>306</v>
      </c>
      <c r="E60" s="36"/>
      <c r="F60" s="37">
        <f>F62</f>
        <v>103.5</v>
      </c>
    </row>
    <row r="61" spans="1:6" ht="48.75" customHeight="1">
      <c r="A61" s="170" t="s">
        <v>490</v>
      </c>
      <c r="B61" s="170"/>
      <c r="C61" s="170"/>
      <c r="D61" s="170"/>
      <c r="E61" s="170"/>
      <c r="F61" s="170"/>
    </row>
    <row r="62" spans="1:6" ht="37.5" customHeight="1">
      <c r="A62" s="35" t="s">
        <v>379</v>
      </c>
      <c r="B62" s="36" t="s">
        <v>296</v>
      </c>
      <c r="C62" s="36" t="s">
        <v>299</v>
      </c>
      <c r="D62" s="41" t="s">
        <v>306</v>
      </c>
      <c r="E62" s="36" t="s">
        <v>286</v>
      </c>
      <c r="F62" s="37">
        <v>103.5</v>
      </c>
    </row>
    <row r="63" spans="1:7" s="84" customFormat="1" ht="53.25" customHeight="1">
      <c r="A63" s="80" t="s">
        <v>256</v>
      </c>
      <c r="B63" s="81" t="s">
        <v>296</v>
      </c>
      <c r="C63" s="81" t="s">
        <v>308</v>
      </c>
      <c r="D63" s="82"/>
      <c r="E63" s="81"/>
      <c r="F63" s="83">
        <f>F64</f>
        <v>680.3</v>
      </c>
      <c r="G63" s="163"/>
    </row>
    <row r="64" spans="1:6" ht="51" customHeight="1">
      <c r="A64" s="35" t="s">
        <v>232</v>
      </c>
      <c r="B64" s="36" t="s">
        <v>296</v>
      </c>
      <c r="C64" s="36" t="s">
        <v>308</v>
      </c>
      <c r="D64" s="41" t="s">
        <v>314</v>
      </c>
      <c r="E64" s="36"/>
      <c r="F64" s="37">
        <f>F65</f>
        <v>680.3</v>
      </c>
    </row>
    <row r="65" spans="1:6" ht="36" customHeight="1">
      <c r="A65" s="35" t="s">
        <v>379</v>
      </c>
      <c r="B65" s="36" t="s">
        <v>296</v>
      </c>
      <c r="C65" s="36" t="s">
        <v>308</v>
      </c>
      <c r="D65" s="41" t="s">
        <v>328</v>
      </c>
      <c r="E65" s="36" t="s">
        <v>286</v>
      </c>
      <c r="F65" s="37">
        <v>680.3</v>
      </c>
    </row>
    <row r="66" spans="1:6" ht="15.75">
      <c r="A66" s="32" t="s">
        <v>257</v>
      </c>
      <c r="B66" s="33" t="s">
        <v>297</v>
      </c>
      <c r="C66" s="33" t="s">
        <v>278</v>
      </c>
      <c r="D66" s="64"/>
      <c r="E66" s="33"/>
      <c r="F66" s="40">
        <f>F67+F73</f>
        <v>20576.9</v>
      </c>
    </row>
    <row r="67" spans="1:7" s="84" customFormat="1" ht="26.25" customHeight="1">
      <c r="A67" s="80" t="s">
        <v>441</v>
      </c>
      <c r="B67" s="81" t="s">
        <v>297</v>
      </c>
      <c r="C67" s="81" t="s">
        <v>299</v>
      </c>
      <c r="D67" s="82"/>
      <c r="E67" s="81"/>
      <c r="F67" s="83">
        <f>F68+F71</f>
        <v>15675.7</v>
      </c>
      <c r="G67" s="163"/>
    </row>
    <row r="68" spans="1:6" ht="35.25" customHeight="1">
      <c r="A68" s="35" t="s">
        <v>258</v>
      </c>
      <c r="B68" s="36" t="s">
        <v>297</v>
      </c>
      <c r="C68" s="36" t="s">
        <v>299</v>
      </c>
      <c r="D68" s="41" t="s">
        <v>315</v>
      </c>
      <c r="E68" s="36"/>
      <c r="F68" s="37">
        <f>F69</f>
        <v>15675.7</v>
      </c>
    </row>
    <row r="69" spans="1:6" ht="81" customHeight="1">
      <c r="A69" s="35" t="s">
        <v>259</v>
      </c>
      <c r="B69" s="36" t="s">
        <v>297</v>
      </c>
      <c r="C69" s="36" t="s">
        <v>299</v>
      </c>
      <c r="D69" s="41" t="s">
        <v>315</v>
      </c>
      <c r="E69" s="36"/>
      <c r="F69" s="37">
        <f>F70</f>
        <v>15675.7</v>
      </c>
    </row>
    <row r="70" spans="1:6" ht="30">
      <c r="A70" s="35" t="s">
        <v>379</v>
      </c>
      <c r="B70" s="36" t="s">
        <v>297</v>
      </c>
      <c r="C70" s="36" t="s">
        <v>299</v>
      </c>
      <c r="D70" s="41" t="s">
        <v>315</v>
      </c>
      <c r="E70" s="36" t="s">
        <v>286</v>
      </c>
      <c r="F70" s="37">
        <f>14950+610+257.7+75+175.5-392.5</f>
        <v>15675.7</v>
      </c>
    </row>
    <row r="71" spans="1:6" ht="75" hidden="1">
      <c r="A71" s="35" t="s">
        <v>259</v>
      </c>
      <c r="B71" s="36" t="s">
        <v>297</v>
      </c>
      <c r="C71" s="36" t="s">
        <v>299</v>
      </c>
      <c r="D71" s="41" t="s">
        <v>353</v>
      </c>
      <c r="E71" s="36"/>
      <c r="F71" s="37">
        <f>F72</f>
        <v>0</v>
      </c>
    </row>
    <row r="72" spans="1:6" ht="31.5" customHeight="1" hidden="1">
      <c r="A72" s="35" t="s">
        <v>284</v>
      </c>
      <c r="B72" s="36" t="s">
        <v>297</v>
      </c>
      <c r="C72" s="36" t="s">
        <v>299</v>
      </c>
      <c r="D72" s="41" t="s">
        <v>353</v>
      </c>
      <c r="E72" s="36" t="s">
        <v>286</v>
      </c>
      <c r="F72" s="37"/>
    </row>
    <row r="73" spans="1:6" ht="30">
      <c r="A73" s="80" t="s">
        <v>233</v>
      </c>
      <c r="B73" s="80" t="s">
        <v>297</v>
      </c>
      <c r="C73" s="80" t="s">
        <v>313</v>
      </c>
      <c r="D73" s="80"/>
      <c r="E73" s="80"/>
      <c r="F73" s="80">
        <f>F74+F76</f>
        <v>4901.2</v>
      </c>
    </row>
    <row r="74" spans="1:6" ht="30" customHeight="1" hidden="1">
      <c r="A74" s="35" t="s">
        <v>260</v>
      </c>
      <c r="B74" s="36" t="s">
        <v>297</v>
      </c>
      <c r="C74" s="36" t="s">
        <v>313</v>
      </c>
      <c r="D74" s="41" t="s">
        <v>316</v>
      </c>
      <c r="E74" s="36"/>
      <c r="F74" s="37">
        <f>F75</f>
        <v>0</v>
      </c>
    </row>
    <row r="75" spans="1:6" ht="33.75" customHeight="1" hidden="1">
      <c r="A75" s="35" t="s">
        <v>284</v>
      </c>
      <c r="B75" s="36" t="s">
        <v>297</v>
      </c>
      <c r="C75" s="36" t="s">
        <v>313</v>
      </c>
      <c r="D75" s="41" t="s">
        <v>316</v>
      </c>
      <c r="E75" s="36" t="s">
        <v>286</v>
      </c>
      <c r="F75" s="37"/>
    </row>
    <row r="76" spans="1:6" ht="33.75" customHeight="1">
      <c r="A76" s="35" t="s">
        <v>234</v>
      </c>
      <c r="B76" s="36" t="s">
        <v>297</v>
      </c>
      <c r="C76" s="36" t="s">
        <v>313</v>
      </c>
      <c r="D76" s="41" t="s">
        <v>317</v>
      </c>
      <c r="E76" s="36"/>
      <c r="F76" s="37">
        <f>F77</f>
        <v>4901.2</v>
      </c>
    </row>
    <row r="77" spans="1:7" ht="35.25" customHeight="1">
      <c r="A77" s="35" t="s">
        <v>284</v>
      </c>
      <c r="B77" s="36" t="s">
        <v>297</v>
      </c>
      <c r="C77" s="36" t="s">
        <v>313</v>
      </c>
      <c r="D77" s="41" t="s">
        <v>317</v>
      </c>
      <c r="E77" s="36" t="s">
        <v>286</v>
      </c>
      <c r="F77" s="37">
        <f>3000+1581.2+320</f>
        <v>4901.2</v>
      </c>
      <c r="G77" s="165"/>
    </row>
    <row r="78" spans="1:8" ht="24" customHeight="1">
      <c r="A78" s="32" t="s">
        <v>261</v>
      </c>
      <c r="B78" s="33" t="s">
        <v>309</v>
      </c>
      <c r="C78" s="33" t="s">
        <v>278</v>
      </c>
      <c r="D78" s="64"/>
      <c r="E78" s="33"/>
      <c r="F78" s="40">
        <f>F79+F85+F88</f>
        <v>91838.79999999999</v>
      </c>
      <c r="H78" s="137"/>
    </row>
    <row r="79" spans="1:7" s="84" customFormat="1" ht="22.5" customHeight="1">
      <c r="A79" s="80" t="s">
        <v>235</v>
      </c>
      <c r="B79" s="81" t="s">
        <v>309</v>
      </c>
      <c r="C79" s="81" t="s">
        <v>276</v>
      </c>
      <c r="D79" s="82"/>
      <c r="E79" s="81"/>
      <c r="F79" s="83">
        <f>F80+F81+F82+F83</f>
        <v>34276.1</v>
      </c>
      <c r="G79" s="163"/>
    </row>
    <row r="80" spans="1:7" s="84" customFormat="1" ht="81" customHeight="1" hidden="1">
      <c r="A80" s="35" t="s">
        <v>380</v>
      </c>
      <c r="B80" s="41" t="s">
        <v>309</v>
      </c>
      <c r="C80" s="41" t="s">
        <v>276</v>
      </c>
      <c r="D80" s="41" t="s">
        <v>381</v>
      </c>
      <c r="E80" s="41" t="s">
        <v>286</v>
      </c>
      <c r="F80" s="37"/>
      <c r="G80" s="163"/>
    </row>
    <row r="81" spans="1:7" s="84" customFormat="1" ht="52.5" customHeight="1" hidden="1">
      <c r="A81" s="35" t="s">
        <v>382</v>
      </c>
      <c r="B81" s="41" t="s">
        <v>309</v>
      </c>
      <c r="C81" s="41" t="s">
        <v>276</v>
      </c>
      <c r="D81" s="41" t="s">
        <v>383</v>
      </c>
      <c r="E81" s="41" t="s">
        <v>286</v>
      </c>
      <c r="F81" s="37"/>
      <c r="G81" s="163"/>
    </row>
    <row r="82" spans="1:7" s="84" customFormat="1" ht="52.5" customHeight="1">
      <c r="A82" s="35" t="s">
        <v>384</v>
      </c>
      <c r="B82" s="41" t="s">
        <v>309</v>
      </c>
      <c r="C82" s="41" t="s">
        <v>276</v>
      </c>
      <c r="D82" s="41" t="s">
        <v>383</v>
      </c>
      <c r="E82" s="41" t="s">
        <v>286</v>
      </c>
      <c r="F82" s="37">
        <f>14524.1+5000+4500</f>
        <v>24024.1</v>
      </c>
      <c r="G82" s="161"/>
    </row>
    <row r="83" spans="1:7" ht="25.5" customHeight="1">
      <c r="A83" s="35" t="s">
        <v>236</v>
      </c>
      <c r="B83" s="41" t="s">
        <v>309</v>
      </c>
      <c r="C83" s="41" t="s">
        <v>276</v>
      </c>
      <c r="D83" s="41" t="s">
        <v>357</v>
      </c>
      <c r="E83" s="41"/>
      <c r="F83" s="37">
        <f>F84</f>
        <v>10251.999999999998</v>
      </c>
      <c r="G83" s="166"/>
    </row>
    <row r="84" spans="1:6" ht="30">
      <c r="A84" s="35" t="s">
        <v>379</v>
      </c>
      <c r="B84" s="36" t="s">
        <v>309</v>
      </c>
      <c r="C84" s="36" t="s">
        <v>276</v>
      </c>
      <c r="D84" s="41" t="s">
        <v>357</v>
      </c>
      <c r="E84" s="36" t="s">
        <v>286</v>
      </c>
      <c r="F84" s="37">
        <f>11567.8-606.1+335.1-1286.7+241.9</f>
        <v>10251.999999999998</v>
      </c>
    </row>
    <row r="85" spans="1:6" ht="21" customHeight="1">
      <c r="A85" s="80" t="s">
        <v>237</v>
      </c>
      <c r="B85" s="81" t="s">
        <v>309</v>
      </c>
      <c r="C85" s="81" t="s">
        <v>277</v>
      </c>
      <c r="D85" s="82"/>
      <c r="E85" s="81"/>
      <c r="F85" s="83">
        <f>F86</f>
        <v>16445.2</v>
      </c>
    </row>
    <row r="86" spans="1:6" ht="20.25" customHeight="1">
      <c r="A86" s="35" t="s">
        <v>318</v>
      </c>
      <c r="B86" s="36" t="s">
        <v>309</v>
      </c>
      <c r="C86" s="36" t="s">
        <v>277</v>
      </c>
      <c r="D86" s="41" t="s">
        <v>358</v>
      </c>
      <c r="E86" s="36"/>
      <c r="F86" s="37">
        <f>F87</f>
        <v>16445.2</v>
      </c>
    </row>
    <row r="87" spans="1:6" ht="30">
      <c r="A87" s="35" t="s">
        <v>379</v>
      </c>
      <c r="B87" s="36" t="s">
        <v>309</v>
      </c>
      <c r="C87" s="36" t="s">
        <v>277</v>
      </c>
      <c r="D87" s="41" t="s">
        <v>358</v>
      </c>
      <c r="E87" s="36" t="s">
        <v>286</v>
      </c>
      <c r="F87" s="37">
        <f>7000+1000+6517.6+300.9+2830+1786.7-2990</f>
        <v>16445.2</v>
      </c>
    </row>
    <row r="88" spans="1:6" ht="20.25" customHeight="1">
      <c r="A88" s="80" t="s">
        <v>238</v>
      </c>
      <c r="B88" s="81" t="s">
        <v>309</v>
      </c>
      <c r="C88" s="81" t="s">
        <v>296</v>
      </c>
      <c r="D88" s="82"/>
      <c r="E88" s="81"/>
      <c r="F88" s="83">
        <f>F89+F93+F96+F98+F100+F91</f>
        <v>41117.49999999999</v>
      </c>
    </row>
    <row r="89" spans="1:7" s="79" customFormat="1" ht="20.25" customHeight="1">
      <c r="A89" s="75" t="s">
        <v>262</v>
      </c>
      <c r="B89" s="76" t="s">
        <v>309</v>
      </c>
      <c r="C89" s="76" t="s">
        <v>296</v>
      </c>
      <c r="D89" s="77" t="s">
        <v>359</v>
      </c>
      <c r="E89" s="76"/>
      <c r="F89" s="78">
        <f>F90</f>
        <v>9840.9</v>
      </c>
      <c r="G89" s="167"/>
    </row>
    <row r="90" spans="1:8" ht="30">
      <c r="A90" s="35" t="s">
        <v>379</v>
      </c>
      <c r="B90" s="36" t="s">
        <v>309</v>
      </c>
      <c r="C90" s="36" t="s">
        <v>296</v>
      </c>
      <c r="D90" s="41" t="s">
        <v>359</v>
      </c>
      <c r="E90" s="36" t="s">
        <v>286</v>
      </c>
      <c r="F90" s="37">
        <f>7350+2500-9.1</f>
        <v>9840.9</v>
      </c>
      <c r="G90" s="168"/>
      <c r="H90" s="137"/>
    </row>
    <row r="91" spans="1:6" ht="56.25" customHeight="1" hidden="1">
      <c r="A91" s="35" t="s">
        <v>263</v>
      </c>
      <c r="B91" s="36" t="s">
        <v>309</v>
      </c>
      <c r="C91" s="36" t="s">
        <v>296</v>
      </c>
      <c r="D91" s="41" t="s">
        <v>354</v>
      </c>
      <c r="E91" s="36"/>
      <c r="F91" s="37">
        <f>F92</f>
        <v>0</v>
      </c>
    </row>
    <row r="92" spans="1:6" ht="30" hidden="1">
      <c r="A92" s="35" t="s">
        <v>284</v>
      </c>
      <c r="B92" s="36" t="s">
        <v>309</v>
      </c>
      <c r="C92" s="36" t="s">
        <v>296</v>
      </c>
      <c r="D92" s="41" t="s">
        <v>354</v>
      </c>
      <c r="E92" s="36" t="s">
        <v>286</v>
      </c>
      <c r="F92" s="37"/>
    </row>
    <row r="93" spans="1:8" s="79" customFormat="1" ht="47.25" customHeight="1">
      <c r="A93" s="75" t="s">
        <v>263</v>
      </c>
      <c r="B93" s="76" t="s">
        <v>309</v>
      </c>
      <c r="C93" s="76" t="s">
        <v>296</v>
      </c>
      <c r="D93" s="77" t="s">
        <v>360</v>
      </c>
      <c r="E93" s="76"/>
      <c r="F93" s="78">
        <f>F94</f>
        <v>18227.499999999996</v>
      </c>
      <c r="G93" s="167"/>
      <c r="H93" s="139"/>
    </row>
    <row r="94" spans="1:6" ht="30">
      <c r="A94" s="35" t="s">
        <v>379</v>
      </c>
      <c r="B94" s="36" t="s">
        <v>309</v>
      </c>
      <c r="C94" s="36" t="s">
        <v>296</v>
      </c>
      <c r="D94" s="41" t="s">
        <v>360</v>
      </c>
      <c r="E94" s="36" t="s">
        <v>286</v>
      </c>
      <c r="F94" s="37">
        <f>20081.1-2247.8+243.6+150.6</f>
        <v>18227.499999999996</v>
      </c>
    </row>
    <row r="95" spans="1:6" ht="27" customHeight="1">
      <c r="A95" s="170" t="s">
        <v>490</v>
      </c>
      <c r="B95" s="170"/>
      <c r="C95" s="170"/>
      <c r="D95" s="170"/>
      <c r="E95" s="170"/>
      <c r="F95" s="170"/>
    </row>
    <row r="96" spans="1:7" s="79" customFormat="1" ht="24" customHeight="1">
      <c r="A96" s="75" t="s">
        <v>239</v>
      </c>
      <c r="B96" s="76" t="s">
        <v>309</v>
      </c>
      <c r="C96" s="76" t="s">
        <v>296</v>
      </c>
      <c r="D96" s="77" t="s">
        <v>361</v>
      </c>
      <c r="E96" s="76"/>
      <c r="F96" s="78">
        <f>F97</f>
        <v>2200</v>
      </c>
      <c r="G96" s="167"/>
    </row>
    <row r="97" spans="1:6" ht="30">
      <c r="A97" s="35" t="s">
        <v>379</v>
      </c>
      <c r="B97" s="36" t="s">
        <v>309</v>
      </c>
      <c r="C97" s="36" t="s">
        <v>296</v>
      </c>
      <c r="D97" s="41" t="s">
        <v>361</v>
      </c>
      <c r="E97" s="36" t="s">
        <v>286</v>
      </c>
      <c r="F97" s="37">
        <v>2200</v>
      </c>
    </row>
    <row r="98" spans="1:7" s="79" customFormat="1" ht="30">
      <c r="A98" s="75" t="s">
        <v>240</v>
      </c>
      <c r="B98" s="76" t="s">
        <v>309</v>
      </c>
      <c r="C98" s="76" t="s">
        <v>296</v>
      </c>
      <c r="D98" s="77" t="s">
        <v>362</v>
      </c>
      <c r="E98" s="76"/>
      <c r="F98" s="78">
        <f>F99</f>
        <v>7070</v>
      </c>
      <c r="G98" s="167"/>
    </row>
    <row r="99" spans="1:6" ht="30">
      <c r="A99" s="35" t="s">
        <v>379</v>
      </c>
      <c r="B99" s="36" t="s">
        <v>309</v>
      </c>
      <c r="C99" s="36" t="s">
        <v>296</v>
      </c>
      <c r="D99" s="41" t="s">
        <v>362</v>
      </c>
      <c r="E99" s="36" t="s">
        <v>286</v>
      </c>
      <c r="F99" s="37">
        <f>7070</f>
        <v>7070</v>
      </c>
    </row>
    <row r="100" spans="1:7" s="79" customFormat="1" ht="30" customHeight="1">
      <c r="A100" s="75" t="s">
        <v>241</v>
      </c>
      <c r="B100" s="76" t="s">
        <v>309</v>
      </c>
      <c r="C100" s="76" t="s">
        <v>296</v>
      </c>
      <c r="D100" s="77" t="s">
        <v>363</v>
      </c>
      <c r="E100" s="76"/>
      <c r="F100" s="78">
        <f>F101</f>
        <v>3779.1000000000004</v>
      </c>
      <c r="G100" s="167"/>
    </row>
    <row r="101" spans="1:8" ht="30">
      <c r="A101" s="35" t="s">
        <v>379</v>
      </c>
      <c r="B101" s="36" t="s">
        <v>309</v>
      </c>
      <c r="C101" s="36" t="s">
        <v>296</v>
      </c>
      <c r="D101" s="41" t="s">
        <v>363</v>
      </c>
      <c r="E101" s="36" t="s">
        <v>286</v>
      </c>
      <c r="F101" s="37">
        <f>7650+1400-5000-728.4+100+757.5-200-200</f>
        <v>3779.1000000000004</v>
      </c>
      <c r="H101" s="137"/>
    </row>
    <row r="102" spans="1:6" ht="15.75">
      <c r="A102" s="32" t="s">
        <v>264</v>
      </c>
      <c r="B102" s="33" t="s">
        <v>310</v>
      </c>
      <c r="C102" s="33" t="s">
        <v>278</v>
      </c>
      <c r="D102" s="64"/>
      <c r="E102" s="33"/>
      <c r="F102" s="40">
        <f>F103</f>
        <v>1010</v>
      </c>
    </row>
    <row r="103" spans="1:7" s="84" customFormat="1" ht="31.5" customHeight="1">
      <c r="A103" s="80" t="s">
        <v>242</v>
      </c>
      <c r="B103" s="81" t="s">
        <v>310</v>
      </c>
      <c r="C103" s="81" t="s">
        <v>310</v>
      </c>
      <c r="D103" s="82"/>
      <c r="E103" s="81"/>
      <c r="F103" s="83">
        <f>F104</f>
        <v>1010</v>
      </c>
      <c r="G103" s="163"/>
    </row>
    <row r="104" spans="1:6" ht="31.5" customHeight="1">
      <c r="A104" s="35" t="s">
        <v>243</v>
      </c>
      <c r="B104" s="36" t="s">
        <v>310</v>
      </c>
      <c r="C104" s="36" t="s">
        <v>310</v>
      </c>
      <c r="D104" s="41" t="s">
        <v>367</v>
      </c>
      <c r="E104" s="36"/>
      <c r="F104" s="37">
        <f>F105</f>
        <v>1010</v>
      </c>
    </row>
    <row r="105" spans="1:6" ht="31.5" customHeight="1">
      <c r="A105" s="35" t="s">
        <v>244</v>
      </c>
      <c r="B105" s="36" t="s">
        <v>310</v>
      </c>
      <c r="C105" s="36" t="s">
        <v>310</v>
      </c>
      <c r="D105" s="41" t="s">
        <v>367</v>
      </c>
      <c r="E105" s="36"/>
      <c r="F105" s="37">
        <f>F106</f>
        <v>1010</v>
      </c>
    </row>
    <row r="106" spans="1:6" ht="30">
      <c r="A106" s="35" t="s">
        <v>379</v>
      </c>
      <c r="B106" s="36" t="s">
        <v>310</v>
      </c>
      <c r="C106" s="36" t="s">
        <v>310</v>
      </c>
      <c r="D106" s="41" t="s">
        <v>367</v>
      </c>
      <c r="E106" s="36" t="s">
        <v>286</v>
      </c>
      <c r="F106" s="37">
        <v>1010</v>
      </c>
    </row>
    <row r="107" spans="1:6" ht="21.75" customHeight="1">
      <c r="A107" s="32" t="s">
        <v>265</v>
      </c>
      <c r="B107" s="33" t="s">
        <v>311</v>
      </c>
      <c r="C107" s="33" t="s">
        <v>278</v>
      </c>
      <c r="D107" s="64"/>
      <c r="E107" s="33"/>
      <c r="F107" s="40">
        <f>F108</f>
        <v>25935.609999999993</v>
      </c>
    </row>
    <row r="108" spans="1:7" s="84" customFormat="1" ht="18" customHeight="1">
      <c r="A108" s="80" t="s">
        <v>245</v>
      </c>
      <c r="B108" s="81" t="s">
        <v>311</v>
      </c>
      <c r="C108" s="81" t="s">
        <v>276</v>
      </c>
      <c r="D108" s="82"/>
      <c r="E108" s="82"/>
      <c r="F108" s="85">
        <f>F109+F118</f>
        <v>25935.609999999993</v>
      </c>
      <c r="G108" s="163"/>
    </row>
    <row r="109" spans="1:6" ht="30.75" customHeight="1">
      <c r="A109" s="35" t="s">
        <v>319</v>
      </c>
      <c r="B109" s="36" t="s">
        <v>311</v>
      </c>
      <c r="C109" s="36" t="s">
        <v>276</v>
      </c>
      <c r="D109" s="65" t="s">
        <v>320</v>
      </c>
      <c r="E109" s="42"/>
      <c r="F109" s="43">
        <f>F112+F115+F110</f>
        <v>25675.616999999995</v>
      </c>
    </row>
    <row r="110" spans="1:7" s="79" customFormat="1" ht="37.5" customHeight="1">
      <c r="A110" s="75" t="s">
        <v>321</v>
      </c>
      <c r="B110" s="76" t="s">
        <v>311</v>
      </c>
      <c r="C110" s="76" t="s">
        <v>276</v>
      </c>
      <c r="D110" s="86" t="s">
        <v>322</v>
      </c>
      <c r="E110" s="87"/>
      <c r="F110" s="88">
        <f>F111</f>
        <v>778.8</v>
      </c>
      <c r="G110" s="167"/>
    </row>
    <row r="111" spans="1:6" ht="30">
      <c r="A111" s="35" t="s">
        <v>379</v>
      </c>
      <c r="B111" s="36" t="s">
        <v>311</v>
      </c>
      <c r="C111" s="36" t="s">
        <v>276</v>
      </c>
      <c r="D111" s="65" t="s">
        <v>322</v>
      </c>
      <c r="E111" s="36" t="s">
        <v>286</v>
      </c>
      <c r="F111" s="37">
        <v>778.8</v>
      </c>
    </row>
    <row r="112" spans="1:7" s="79" customFormat="1" ht="31.5" customHeight="1">
      <c r="A112" s="75" t="s">
        <v>323</v>
      </c>
      <c r="B112" s="76" t="s">
        <v>311</v>
      </c>
      <c r="C112" s="76" t="s">
        <v>276</v>
      </c>
      <c r="D112" s="77" t="s">
        <v>324</v>
      </c>
      <c r="E112" s="76"/>
      <c r="F112" s="78">
        <f>F113+F114</f>
        <v>22464.716999999997</v>
      </c>
      <c r="G112" s="167"/>
    </row>
    <row r="113" spans="1:6" ht="33" customHeight="1">
      <c r="A113" s="35" t="s">
        <v>266</v>
      </c>
      <c r="B113" s="36" t="s">
        <v>311</v>
      </c>
      <c r="C113" s="36" t="s">
        <v>276</v>
      </c>
      <c r="D113" s="41" t="s">
        <v>324</v>
      </c>
      <c r="E113" s="36">
        <v>611</v>
      </c>
      <c r="F113" s="37">
        <v>20943.1</v>
      </c>
    </row>
    <row r="114" spans="1:6" ht="109.5" customHeight="1">
      <c r="A114" s="35" t="s">
        <v>485</v>
      </c>
      <c r="B114" s="36" t="s">
        <v>311</v>
      </c>
      <c r="C114" s="36" t="s">
        <v>276</v>
      </c>
      <c r="D114" s="41" t="s">
        <v>475</v>
      </c>
      <c r="E114" s="36" t="s">
        <v>349</v>
      </c>
      <c r="F114" s="37">
        <v>1521.617</v>
      </c>
    </row>
    <row r="115" spans="1:7" s="79" customFormat="1" ht="21" customHeight="1">
      <c r="A115" s="75" t="s">
        <v>246</v>
      </c>
      <c r="B115" s="76" t="s">
        <v>311</v>
      </c>
      <c r="C115" s="76" t="s">
        <v>276</v>
      </c>
      <c r="D115" s="86" t="s">
        <v>325</v>
      </c>
      <c r="E115" s="89"/>
      <c r="F115" s="78">
        <f>F116</f>
        <v>2432.1</v>
      </c>
      <c r="G115" s="167"/>
    </row>
    <row r="116" spans="1:6" ht="33" customHeight="1">
      <c r="A116" s="35" t="s">
        <v>266</v>
      </c>
      <c r="B116" s="36" t="s">
        <v>311</v>
      </c>
      <c r="C116" s="36" t="s">
        <v>276</v>
      </c>
      <c r="D116" s="65" t="s">
        <v>351</v>
      </c>
      <c r="E116" s="36">
        <v>611</v>
      </c>
      <c r="F116" s="37">
        <v>2432.1</v>
      </c>
    </row>
    <row r="117" spans="1:6" ht="28.5" customHeight="1" hidden="1">
      <c r="A117" s="44" t="s">
        <v>350</v>
      </c>
      <c r="B117" s="36" t="s">
        <v>311</v>
      </c>
      <c r="C117" s="36" t="s">
        <v>276</v>
      </c>
      <c r="D117" s="65" t="s">
        <v>351</v>
      </c>
      <c r="E117" s="36" t="s">
        <v>349</v>
      </c>
      <c r="F117" s="37"/>
    </row>
    <row r="118" spans="1:6" ht="115.5" customHeight="1">
      <c r="A118" s="35" t="s">
        <v>485</v>
      </c>
      <c r="B118" s="36" t="s">
        <v>311</v>
      </c>
      <c r="C118" s="36" t="s">
        <v>276</v>
      </c>
      <c r="D118" s="41" t="s">
        <v>475</v>
      </c>
      <c r="E118" s="36" t="s">
        <v>349</v>
      </c>
      <c r="F118" s="37">
        <v>259.993</v>
      </c>
    </row>
    <row r="119" spans="1:6" ht="15.75">
      <c r="A119" s="32" t="s">
        <v>267</v>
      </c>
      <c r="B119" s="33" t="s">
        <v>312</v>
      </c>
      <c r="C119" s="33" t="s">
        <v>278</v>
      </c>
      <c r="D119" s="64"/>
      <c r="E119" s="33"/>
      <c r="F119" s="40">
        <f>F120+F125</f>
        <v>729.5</v>
      </c>
    </row>
    <row r="120" spans="1:7" s="84" customFormat="1" ht="21" customHeight="1">
      <c r="A120" s="80" t="s">
        <v>247</v>
      </c>
      <c r="B120" s="81" t="s">
        <v>312</v>
      </c>
      <c r="C120" s="81" t="s">
        <v>276</v>
      </c>
      <c r="D120" s="82"/>
      <c r="E120" s="81"/>
      <c r="F120" s="83">
        <f>F122</f>
        <v>729.5</v>
      </c>
      <c r="G120" s="163"/>
    </row>
    <row r="121" spans="1:7" s="84" customFormat="1" ht="35.25" customHeight="1">
      <c r="A121" s="170" t="s">
        <v>490</v>
      </c>
      <c r="B121" s="170"/>
      <c r="C121" s="170"/>
      <c r="D121" s="170"/>
      <c r="E121" s="170"/>
      <c r="F121" s="170"/>
      <c r="G121" s="163"/>
    </row>
    <row r="122" spans="1:6" ht="36.75" customHeight="1">
      <c r="A122" s="35" t="s">
        <v>268</v>
      </c>
      <c r="B122" s="36" t="s">
        <v>312</v>
      </c>
      <c r="C122" s="36" t="s">
        <v>276</v>
      </c>
      <c r="D122" s="41" t="s">
        <v>368</v>
      </c>
      <c r="E122" s="36"/>
      <c r="F122" s="37">
        <f>F123</f>
        <v>729.5</v>
      </c>
    </row>
    <row r="123" spans="1:6" ht="38.25" customHeight="1">
      <c r="A123" s="35" t="s">
        <v>248</v>
      </c>
      <c r="B123" s="36" t="s">
        <v>312</v>
      </c>
      <c r="C123" s="36" t="s">
        <v>276</v>
      </c>
      <c r="D123" s="41" t="s">
        <v>369</v>
      </c>
      <c r="E123" s="36"/>
      <c r="F123" s="37">
        <f>F124</f>
        <v>729.5</v>
      </c>
    </row>
    <row r="124" spans="1:6" ht="21" customHeight="1">
      <c r="A124" s="35" t="s">
        <v>294</v>
      </c>
      <c r="B124" s="36" t="s">
        <v>312</v>
      </c>
      <c r="C124" s="36" t="s">
        <v>276</v>
      </c>
      <c r="D124" s="41" t="s">
        <v>369</v>
      </c>
      <c r="E124" s="36" t="s">
        <v>334</v>
      </c>
      <c r="F124" s="37">
        <v>729.5</v>
      </c>
    </row>
    <row r="125" spans="1:6" ht="21" customHeight="1" hidden="1">
      <c r="A125" s="35" t="s">
        <v>364</v>
      </c>
      <c r="B125" s="36" t="s">
        <v>312</v>
      </c>
      <c r="C125" s="36" t="s">
        <v>296</v>
      </c>
      <c r="D125" s="41" t="s">
        <v>365</v>
      </c>
      <c r="E125" s="36" t="s">
        <v>366</v>
      </c>
      <c r="F125" s="37"/>
    </row>
    <row r="126" spans="1:6" ht="21" customHeight="1">
      <c r="A126" s="32" t="s">
        <v>269</v>
      </c>
      <c r="B126" s="33" t="s">
        <v>298</v>
      </c>
      <c r="C126" s="33" t="s">
        <v>278</v>
      </c>
      <c r="D126" s="64"/>
      <c r="E126" s="33"/>
      <c r="F126" s="40">
        <f>F127</f>
        <v>21347.39</v>
      </c>
    </row>
    <row r="127" spans="1:7" s="84" customFormat="1" ht="31.5" customHeight="1">
      <c r="A127" s="80" t="s">
        <v>270</v>
      </c>
      <c r="B127" s="81" t="s">
        <v>298</v>
      </c>
      <c r="C127" s="81" t="s">
        <v>276</v>
      </c>
      <c r="D127" s="82"/>
      <c r="E127" s="81"/>
      <c r="F127" s="83">
        <f>F128+F131</f>
        <v>21347.39</v>
      </c>
      <c r="G127" s="163"/>
    </row>
    <row r="128" spans="1:6" ht="30" customHeight="1">
      <c r="A128" s="35" t="s">
        <v>271</v>
      </c>
      <c r="B128" s="36" t="s">
        <v>298</v>
      </c>
      <c r="C128" s="36" t="s">
        <v>276</v>
      </c>
      <c r="D128" s="41" t="s">
        <v>289</v>
      </c>
      <c r="E128" s="36"/>
      <c r="F128" s="37">
        <f>F129+F130</f>
        <v>21100</v>
      </c>
    </row>
    <row r="129" spans="1:6" ht="40.5" customHeight="1">
      <c r="A129" s="35" t="s">
        <v>266</v>
      </c>
      <c r="B129" s="36" t="s">
        <v>298</v>
      </c>
      <c r="C129" s="36" t="s">
        <v>276</v>
      </c>
      <c r="D129" s="41" t="s">
        <v>289</v>
      </c>
      <c r="E129" s="36" t="s">
        <v>326</v>
      </c>
      <c r="F129" s="37">
        <v>16000</v>
      </c>
    </row>
    <row r="130" spans="1:6" ht="30" customHeight="1">
      <c r="A130" s="44" t="s">
        <v>350</v>
      </c>
      <c r="B130" s="36" t="s">
        <v>298</v>
      </c>
      <c r="C130" s="36" t="s">
        <v>276</v>
      </c>
      <c r="D130" s="41" t="s">
        <v>289</v>
      </c>
      <c r="E130" s="36" t="s">
        <v>349</v>
      </c>
      <c r="F130" s="45">
        <f>4600+500</f>
        <v>5100</v>
      </c>
    </row>
    <row r="131" spans="1:6" ht="111" customHeight="1">
      <c r="A131" s="35" t="s">
        <v>485</v>
      </c>
      <c r="B131" s="36" t="s">
        <v>298</v>
      </c>
      <c r="C131" s="36" t="s">
        <v>276</v>
      </c>
      <c r="D131" s="41" t="s">
        <v>475</v>
      </c>
      <c r="E131" s="36" t="s">
        <v>349</v>
      </c>
      <c r="F131" s="45">
        <v>247.39</v>
      </c>
    </row>
    <row r="132" spans="1:6" ht="24.75" customHeight="1">
      <c r="A132" s="32" t="s">
        <v>272</v>
      </c>
      <c r="B132" s="33" t="s">
        <v>313</v>
      </c>
      <c r="C132" s="33" t="s">
        <v>278</v>
      </c>
      <c r="D132" s="64"/>
      <c r="E132" s="46"/>
      <c r="F132" s="47">
        <f>F133</f>
        <v>1000</v>
      </c>
    </row>
    <row r="133" spans="1:6" ht="22.5" customHeight="1">
      <c r="A133" s="35" t="s">
        <v>273</v>
      </c>
      <c r="B133" s="36" t="s">
        <v>313</v>
      </c>
      <c r="C133" s="36" t="s">
        <v>277</v>
      </c>
      <c r="D133" s="41"/>
      <c r="E133" s="36"/>
      <c r="F133" s="37">
        <f>F134</f>
        <v>1000</v>
      </c>
    </row>
    <row r="134" spans="1:6" ht="34.5" customHeight="1">
      <c r="A134" s="35" t="s">
        <v>274</v>
      </c>
      <c r="B134" s="36" t="s">
        <v>313</v>
      </c>
      <c r="C134" s="36" t="s">
        <v>277</v>
      </c>
      <c r="D134" s="65" t="s">
        <v>370</v>
      </c>
      <c r="E134" s="36"/>
      <c r="F134" s="37">
        <f>F135</f>
        <v>1000</v>
      </c>
    </row>
    <row r="135" spans="1:6" ht="30">
      <c r="A135" s="35" t="s">
        <v>379</v>
      </c>
      <c r="B135" s="36" t="s">
        <v>313</v>
      </c>
      <c r="C135" s="36" t="s">
        <v>277</v>
      </c>
      <c r="D135" s="65" t="s">
        <v>371</v>
      </c>
      <c r="E135" s="38" t="s">
        <v>286</v>
      </c>
      <c r="F135" s="37">
        <v>1000</v>
      </c>
    </row>
    <row r="136" spans="1:6" ht="29.25" customHeight="1" thickBot="1">
      <c r="A136" s="48" t="s">
        <v>275</v>
      </c>
      <c r="B136" s="49"/>
      <c r="C136" s="49"/>
      <c r="D136" s="66"/>
      <c r="E136" s="49"/>
      <c r="F136" s="50">
        <f>F132+F126+F107+F102+F78+F66+F54+F49+F15+F119</f>
        <v>195909.59999999998</v>
      </c>
    </row>
    <row r="137" ht="15.75" thickTop="1">
      <c r="A137" s="59"/>
    </row>
    <row r="138" spans="1:6" ht="24.75" customHeight="1">
      <c r="A138" s="170" t="s">
        <v>490</v>
      </c>
      <c r="B138" s="170"/>
      <c r="C138" s="170"/>
      <c r="D138" s="170"/>
      <c r="E138" s="170"/>
      <c r="F138" s="170"/>
    </row>
    <row r="140" ht="15">
      <c r="F140" s="137"/>
    </row>
    <row r="141" ht="15">
      <c r="F141" s="137"/>
    </row>
  </sheetData>
  <sheetProtection/>
  <mergeCells count="6">
    <mergeCell ref="A121:F121"/>
    <mergeCell ref="A138:F138"/>
    <mergeCell ref="A12:F12"/>
    <mergeCell ref="A36:F36"/>
    <mergeCell ref="A61:F61"/>
    <mergeCell ref="A95:F95"/>
  </mergeCells>
  <printOptions/>
  <pageMargins left="0.42" right="0.42" top="0.25" bottom="0.22" header="0.21" footer="0.2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31">
      <selection activeCell="J40" sqref="J40"/>
    </sheetView>
  </sheetViews>
  <sheetFormatPr defaultColWidth="9.140625" defaultRowHeight="12"/>
  <cols>
    <col min="1" max="1" width="48.00390625" style="20" customWidth="1"/>
    <col min="2" max="2" width="5.8515625" style="20" customWidth="1"/>
    <col min="3" max="3" width="5.28125" style="20" customWidth="1"/>
    <col min="4" max="4" width="5.57421875" style="20" customWidth="1"/>
    <col min="5" max="5" width="12.00390625" style="29" customWidth="1"/>
    <col min="6" max="6" width="7.00390625" style="20" customWidth="1"/>
    <col min="7" max="7" width="13.28125" style="20" customWidth="1"/>
    <col min="8" max="8" width="11.421875" style="20" bestFit="1" customWidth="1"/>
    <col min="9" max="9" width="10.140625" style="20" bestFit="1" customWidth="1"/>
    <col min="10" max="16384" width="9.140625" style="20" customWidth="1"/>
  </cols>
  <sheetData>
    <row r="1" spans="1:7" ht="15">
      <c r="A1" s="4" t="s">
        <v>486</v>
      </c>
      <c r="B1" s="4"/>
      <c r="C1" s="56"/>
      <c r="D1" s="61"/>
      <c r="E1" s="4"/>
      <c r="F1" s="4"/>
      <c r="G1" s="57"/>
    </row>
    <row r="2" spans="1:7" ht="15">
      <c r="A2" s="4" t="s">
        <v>432</v>
      </c>
      <c r="B2" s="4"/>
      <c r="C2" s="56"/>
      <c r="D2" s="61"/>
      <c r="E2" s="4"/>
      <c r="F2" s="4"/>
      <c r="G2" s="57"/>
    </row>
    <row r="3" spans="1:7" ht="15">
      <c r="A3" s="4" t="s">
        <v>433</v>
      </c>
      <c r="B3" s="4"/>
      <c r="C3" s="56"/>
      <c r="D3" s="61"/>
      <c r="E3" s="4"/>
      <c r="F3" s="4"/>
      <c r="G3" s="57"/>
    </row>
    <row r="4" spans="1:7" ht="15">
      <c r="A4" s="4" t="s">
        <v>434</v>
      </c>
      <c r="B4" s="4"/>
      <c r="C4" s="56"/>
      <c r="D4" s="61"/>
      <c r="E4" s="4"/>
      <c r="F4" s="4"/>
      <c r="G4" s="57"/>
    </row>
    <row r="5" spans="1:7" ht="15">
      <c r="A5" s="4" t="s">
        <v>435</v>
      </c>
      <c r="B5" s="4"/>
      <c r="C5" s="56"/>
      <c r="D5" s="61"/>
      <c r="E5" s="4"/>
      <c r="F5" s="4"/>
      <c r="G5" s="57"/>
    </row>
    <row r="6" spans="1:7" ht="15">
      <c r="A6" s="56"/>
      <c r="B6" s="56"/>
      <c r="C6" s="56"/>
      <c r="D6" s="67"/>
      <c r="E6" s="56"/>
      <c r="F6" s="56"/>
      <c r="G6" s="57"/>
    </row>
    <row r="7" spans="1:7" ht="15">
      <c r="A7" s="4" t="s">
        <v>431</v>
      </c>
      <c r="B7" s="4"/>
      <c r="C7" s="56"/>
      <c r="D7" s="61"/>
      <c r="E7" s="4"/>
      <c r="F7" s="4"/>
      <c r="G7" s="57"/>
    </row>
    <row r="8" spans="1:7" ht="15">
      <c r="A8" s="4" t="s">
        <v>432</v>
      </c>
      <c r="B8" s="4"/>
      <c r="C8" s="56"/>
      <c r="D8" s="61"/>
      <c r="E8" s="4"/>
      <c r="F8" s="4"/>
      <c r="G8" s="57"/>
    </row>
    <row r="9" spans="1:7" ht="15">
      <c r="A9" s="4" t="s">
        <v>433</v>
      </c>
      <c r="B9" s="4"/>
      <c r="C9" s="56"/>
      <c r="D9" s="61"/>
      <c r="E9" s="4"/>
      <c r="F9" s="4"/>
      <c r="G9" s="57"/>
    </row>
    <row r="10" spans="1:7" ht="15">
      <c r="A10" s="4" t="s">
        <v>434</v>
      </c>
      <c r="B10" s="4"/>
      <c r="C10" s="56"/>
      <c r="D10" s="61"/>
      <c r="E10" s="4"/>
      <c r="F10" s="4"/>
      <c r="G10" s="57"/>
    </row>
    <row r="11" spans="1:7" ht="15">
      <c r="A11" s="4" t="s">
        <v>436</v>
      </c>
      <c r="B11" s="4"/>
      <c r="C11" s="56"/>
      <c r="D11" s="61"/>
      <c r="E11" s="4"/>
      <c r="F11" s="4"/>
      <c r="G11" s="57"/>
    </row>
    <row r="12" spans="2:7" ht="15">
      <c r="B12" s="4"/>
      <c r="C12" s="4"/>
      <c r="D12" s="4"/>
      <c r="E12" s="4"/>
      <c r="F12" s="4"/>
      <c r="G12" s="29"/>
    </row>
    <row r="13" spans="1:8" ht="46.5" customHeight="1">
      <c r="A13" s="172" t="s">
        <v>377</v>
      </c>
      <c r="B13" s="172"/>
      <c r="C13" s="172"/>
      <c r="D13" s="172"/>
      <c r="E13" s="172"/>
      <c r="F13" s="172"/>
      <c r="G13" s="172"/>
      <c r="H13" s="55"/>
    </row>
    <row r="14" ht="15">
      <c r="G14" s="128" t="s">
        <v>385</v>
      </c>
    </row>
    <row r="15" spans="1:7" ht="12" customHeight="1">
      <c r="A15" s="21" t="s">
        <v>335</v>
      </c>
      <c r="B15" s="21" t="s">
        <v>339</v>
      </c>
      <c r="C15" s="22" t="s">
        <v>220</v>
      </c>
      <c r="D15" s="23" t="s">
        <v>221</v>
      </c>
      <c r="E15" s="68" t="s">
        <v>222</v>
      </c>
      <c r="F15" s="23" t="s">
        <v>223</v>
      </c>
      <c r="G15" s="23" t="s">
        <v>338</v>
      </c>
    </row>
    <row r="16" spans="1:9" ht="32.25" customHeight="1">
      <c r="A16" s="54" t="s">
        <v>343</v>
      </c>
      <c r="B16" s="2" t="s">
        <v>340</v>
      </c>
      <c r="C16" s="27"/>
      <c r="D16" s="28"/>
      <c r="E16" s="69"/>
      <c r="F16" s="28"/>
      <c r="G16" s="3">
        <f>G17+G42+G47+G58+G71+G95+G100+G118+G124+G112</f>
        <v>191196.40000000002</v>
      </c>
      <c r="I16" s="25"/>
    </row>
    <row r="17" spans="1:7" ht="26.25" customHeight="1">
      <c r="A17" s="5" t="s">
        <v>249</v>
      </c>
      <c r="B17" s="6" t="s">
        <v>340</v>
      </c>
      <c r="C17" s="6" t="s">
        <v>276</v>
      </c>
      <c r="D17" s="6" t="s">
        <v>278</v>
      </c>
      <c r="E17" s="70"/>
      <c r="F17" s="6"/>
      <c r="G17" s="7">
        <f>G18+G22+G30+G35+G38</f>
        <v>26845.3</v>
      </c>
    </row>
    <row r="18" spans="1:7" s="95" customFormat="1" ht="33.75" customHeight="1">
      <c r="A18" s="91" t="s">
        <v>280</v>
      </c>
      <c r="B18" s="92" t="s">
        <v>340</v>
      </c>
      <c r="C18" s="92" t="s">
        <v>276</v>
      </c>
      <c r="D18" s="92" t="s">
        <v>277</v>
      </c>
      <c r="E18" s="93"/>
      <c r="F18" s="92"/>
      <c r="G18" s="94">
        <f>G19</f>
        <v>1363.1</v>
      </c>
    </row>
    <row r="19" spans="1:7" ht="30">
      <c r="A19" s="8" t="s">
        <v>228</v>
      </c>
      <c r="B19" s="9" t="s">
        <v>340</v>
      </c>
      <c r="C19" s="9" t="s">
        <v>276</v>
      </c>
      <c r="D19" s="9" t="s">
        <v>277</v>
      </c>
      <c r="E19" s="71" t="s">
        <v>330</v>
      </c>
      <c r="F19" s="9"/>
      <c r="G19" s="10">
        <f>G20</f>
        <v>1363.1</v>
      </c>
    </row>
    <row r="20" spans="1:7" ht="25.5" customHeight="1">
      <c r="A20" s="8" t="s">
        <v>224</v>
      </c>
      <c r="B20" s="9" t="s">
        <v>340</v>
      </c>
      <c r="C20" s="9" t="s">
        <v>276</v>
      </c>
      <c r="D20" s="9" t="s">
        <v>277</v>
      </c>
      <c r="E20" s="71" t="s">
        <v>331</v>
      </c>
      <c r="F20" s="9"/>
      <c r="G20" s="10">
        <f>G21</f>
        <v>1363.1</v>
      </c>
    </row>
    <row r="21" spans="1:7" ht="15">
      <c r="A21" s="8" t="s">
        <v>281</v>
      </c>
      <c r="B21" s="9" t="s">
        <v>340</v>
      </c>
      <c r="C21" s="9" t="s">
        <v>276</v>
      </c>
      <c r="D21" s="9" t="s">
        <v>277</v>
      </c>
      <c r="E21" s="71" t="s">
        <v>331</v>
      </c>
      <c r="F21" s="9" t="s">
        <v>279</v>
      </c>
      <c r="G21" s="10">
        <v>1363.1</v>
      </c>
    </row>
    <row r="22" spans="1:7" s="95" customFormat="1" ht="35.25" customHeight="1">
      <c r="A22" s="91" t="s">
        <v>287</v>
      </c>
      <c r="B22" s="92" t="s">
        <v>340</v>
      </c>
      <c r="C22" s="92" t="s">
        <v>276</v>
      </c>
      <c r="D22" s="92" t="s">
        <v>297</v>
      </c>
      <c r="E22" s="93"/>
      <c r="F22" s="92"/>
      <c r="G22" s="94">
        <f>G23</f>
        <v>23718</v>
      </c>
    </row>
    <row r="23" spans="1:7" ht="33.75" customHeight="1">
      <c r="A23" s="8" t="s">
        <v>228</v>
      </c>
      <c r="B23" s="9" t="s">
        <v>340</v>
      </c>
      <c r="C23" s="9" t="s">
        <v>276</v>
      </c>
      <c r="D23" s="9" t="s">
        <v>297</v>
      </c>
      <c r="E23" s="71" t="s">
        <v>330</v>
      </c>
      <c r="F23" s="9"/>
      <c r="G23" s="10">
        <f>G24</f>
        <v>23718</v>
      </c>
    </row>
    <row r="24" spans="1:7" ht="21.75" customHeight="1">
      <c r="A24" s="8" t="s">
        <v>225</v>
      </c>
      <c r="B24" s="9" t="s">
        <v>340</v>
      </c>
      <c r="C24" s="9" t="s">
        <v>276</v>
      </c>
      <c r="D24" s="9" t="s">
        <v>297</v>
      </c>
      <c r="E24" s="71" t="s">
        <v>332</v>
      </c>
      <c r="F24" s="9"/>
      <c r="G24" s="10">
        <f>G25+G26+G27+G28+G29</f>
        <v>23718</v>
      </c>
    </row>
    <row r="25" spans="1:7" ht="21" customHeight="1">
      <c r="A25" s="8" t="s">
        <v>281</v>
      </c>
      <c r="B25" s="9" t="s">
        <v>340</v>
      </c>
      <c r="C25" s="9" t="s">
        <v>276</v>
      </c>
      <c r="D25" s="9" t="s">
        <v>297</v>
      </c>
      <c r="E25" s="71" t="s">
        <v>332</v>
      </c>
      <c r="F25" s="11" t="s">
        <v>279</v>
      </c>
      <c r="G25" s="10">
        <v>17614</v>
      </c>
    </row>
    <row r="26" spans="1:9" ht="52.5" customHeight="1">
      <c r="A26" s="8" t="s">
        <v>283</v>
      </c>
      <c r="B26" s="9" t="s">
        <v>340</v>
      </c>
      <c r="C26" s="9" t="s">
        <v>276</v>
      </c>
      <c r="D26" s="9" t="s">
        <v>297</v>
      </c>
      <c r="E26" s="71" t="s">
        <v>332</v>
      </c>
      <c r="F26" s="11" t="s">
        <v>285</v>
      </c>
      <c r="G26" s="37">
        <v>1584</v>
      </c>
      <c r="I26" s="25"/>
    </row>
    <row r="27" spans="1:7" ht="34.5" customHeight="1">
      <c r="A27" s="8" t="s">
        <v>378</v>
      </c>
      <c r="B27" s="9" t="s">
        <v>340</v>
      </c>
      <c r="C27" s="9" t="s">
        <v>276</v>
      </c>
      <c r="D27" s="9" t="s">
        <v>297</v>
      </c>
      <c r="E27" s="71" t="s">
        <v>332</v>
      </c>
      <c r="F27" s="11" t="s">
        <v>286</v>
      </c>
      <c r="G27" s="37">
        <f>3495+700+200</f>
        <v>4395</v>
      </c>
    </row>
    <row r="28" spans="1:7" ht="36" customHeight="1">
      <c r="A28" s="8" t="s">
        <v>291</v>
      </c>
      <c r="B28" s="9" t="s">
        <v>340</v>
      </c>
      <c r="C28" s="9" t="s">
        <v>276</v>
      </c>
      <c r="D28" s="9" t="s">
        <v>297</v>
      </c>
      <c r="E28" s="71" t="s">
        <v>332</v>
      </c>
      <c r="F28" s="11" t="s">
        <v>293</v>
      </c>
      <c r="G28" s="10">
        <v>100</v>
      </c>
    </row>
    <row r="29" spans="1:7" ht="36" customHeight="1">
      <c r="A29" s="8" t="s">
        <v>327</v>
      </c>
      <c r="B29" s="9" t="s">
        <v>340</v>
      </c>
      <c r="C29" s="9" t="s">
        <v>276</v>
      </c>
      <c r="D29" s="9" t="s">
        <v>297</v>
      </c>
      <c r="E29" s="71" t="s">
        <v>332</v>
      </c>
      <c r="F29" s="11" t="s">
        <v>292</v>
      </c>
      <c r="G29" s="10">
        <v>25</v>
      </c>
    </row>
    <row r="30" spans="1:7" ht="32.25" customHeight="1">
      <c r="A30" s="91" t="s">
        <v>336</v>
      </c>
      <c r="B30" s="92" t="s">
        <v>340</v>
      </c>
      <c r="C30" s="92" t="s">
        <v>276</v>
      </c>
      <c r="D30" s="92" t="s">
        <v>310</v>
      </c>
      <c r="E30" s="93"/>
      <c r="F30" s="92"/>
      <c r="G30" s="94">
        <f>G31</f>
        <v>547.2</v>
      </c>
    </row>
    <row r="31" spans="1:7" ht="28.5" customHeight="1">
      <c r="A31" s="8" t="s">
        <v>337</v>
      </c>
      <c r="B31" s="9" t="s">
        <v>340</v>
      </c>
      <c r="C31" s="9" t="s">
        <v>276</v>
      </c>
      <c r="D31" s="9" t="s">
        <v>310</v>
      </c>
      <c r="E31" s="71" t="s">
        <v>355</v>
      </c>
      <c r="F31" s="11"/>
      <c r="G31" s="10">
        <f>G32</f>
        <v>547.2</v>
      </c>
    </row>
    <row r="32" spans="1:7" ht="36" customHeight="1">
      <c r="A32" s="35" t="s">
        <v>352</v>
      </c>
      <c r="B32" s="9" t="s">
        <v>340</v>
      </c>
      <c r="C32" s="9" t="s">
        <v>276</v>
      </c>
      <c r="D32" s="9" t="s">
        <v>310</v>
      </c>
      <c r="E32" s="71" t="s">
        <v>356</v>
      </c>
      <c r="F32" s="11"/>
      <c r="G32" s="10">
        <f>G33</f>
        <v>547.2</v>
      </c>
    </row>
    <row r="33" spans="1:7" ht="36.75" customHeight="1">
      <c r="A33" s="8" t="s">
        <v>284</v>
      </c>
      <c r="B33" s="9" t="s">
        <v>340</v>
      </c>
      <c r="C33" s="9" t="s">
        <v>276</v>
      </c>
      <c r="D33" s="9" t="s">
        <v>310</v>
      </c>
      <c r="E33" s="71" t="s">
        <v>356</v>
      </c>
      <c r="F33" s="11" t="s">
        <v>286</v>
      </c>
      <c r="G33" s="10">
        <v>547.2</v>
      </c>
    </row>
    <row r="34" spans="1:7" ht="36.75" customHeight="1">
      <c r="A34" s="173" t="s">
        <v>491</v>
      </c>
      <c r="B34" s="173"/>
      <c r="C34" s="173"/>
      <c r="D34" s="173"/>
      <c r="E34" s="173"/>
      <c r="F34" s="173"/>
      <c r="G34" s="173"/>
    </row>
    <row r="35" spans="1:7" s="95" customFormat="1" ht="21.75" customHeight="1">
      <c r="A35" s="91" t="s">
        <v>226</v>
      </c>
      <c r="B35" s="92" t="s">
        <v>340</v>
      </c>
      <c r="C35" s="92" t="s">
        <v>276</v>
      </c>
      <c r="D35" s="92" t="s">
        <v>298</v>
      </c>
      <c r="E35" s="93"/>
      <c r="F35" s="92"/>
      <c r="G35" s="94">
        <f>G36</f>
        <v>717</v>
      </c>
    </row>
    <row r="36" spans="1:7" ht="21.75" customHeight="1">
      <c r="A36" s="8" t="s">
        <v>226</v>
      </c>
      <c r="B36" s="9" t="s">
        <v>340</v>
      </c>
      <c r="C36" s="9" t="s">
        <v>276</v>
      </c>
      <c r="D36" s="9" t="s">
        <v>298</v>
      </c>
      <c r="E36" s="71" t="s">
        <v>300</v>
      </c>
      <c r="F36" s="9"/>
      <c r="G36" s="10">
        <f>G37</f>
        <v>717</v>
      </c>
    </row>
    <row r="37" spans="1:7" ht="16.5" customHeight="1">
      <c r="A37" s="8" t="s">
        <v>288</v>
      </c>
      <c r="B37" s="9" t="s">
        <v>340</v>
      </c>
      <c r="C37" s="9" t="s">
        <v>276</v>
      </c>
      <c r="D37" s="9" t="s">
        <v>298</v>
      </c>
      <c r="E37" s="71" t="s">
        <v>300</v>
      </c>
      <c r="F37" s="9" t="s">
        <v>301</v>
      </c>
      <c r="G37" s="10">
        <f>1000-283</f>
        <v>717</v>
      </c>
    </row>
    <row r="38" spans="1:7" s="95" customFormat="1" ht="32.25" customHeight="1">
      <c r="A38" s="91" t="s">
        <v>250</v>
      </c>
      <c r="B38" s="92" t="s">
        <v>340</v>
      </c>
      <c r="C38" s="92" t="s">
        <v>276</v>
      </c>
      <c r="D38" s="92" t="s">
        <v>290</v>
      </c>
      <c r="E38" s="93"/>
      <c r="F38" s="92"/>
      <c r="G38" s="94">
        <f>G39+G41</f>
        <v>500</v>
      </c>
    </row>
    <row r="39" spans="1:7" ht="45" customHeight="1">
      <c r="A39" s="8" t="s">
        <v>227</v>
      </c>
      <c r="B39" s="9" t="s">
        <v>340</v>
      </c>
      <c r="C39" s="9" t="s">
        <v>276</v>
      </c>
      <c r="D39" s="9" t="s">
        <v>290</v>
      </c>
      <c r="E39" s="71" t="s">
        <v>333</v>
      </c>
      <c r="F39" s="9"/>
      <c r="G39" s="10">
        <f>G40</f>
        <v>500</v>
      </c>
    </row>
    <row r="40" spans="1:7" ht="30">
      <c r="A40" s="8" t="s">
        <v>378</v>
      </c>
      <c r="B40" s="9" t="s">
        <v>340</v>
      </c>
      <c r="C40" s="9" t="s">
        <v>276</v>
      </c>
      <c r="D40" s="9" t="s">
        <v>290</v>
      </c>
      <c r="E40" s="71" t="s">
        <v>302</v>
      </c>
      <c r="F40" s="9" t="s">
        <v>286</v>
      </c>
      <c r="G40" s="10">
        <v>500</v>
      </c>
    </row>
    <row r="41" spans="1:7" ht="75" hidden="1">
      <c r="A41" s="8" t="s">
        <v>373</v>
      </c>
      <c r="B41" s="9" t="s">
        <v>340</v>
      </c>
      <c r="C41" s="9" t="s">
        <v>276</v>
      </c>
      <c r="D41" s="9" t="s">
        <v>290</v>
      </c>
      <c r="E41" s="71" t="s">
        <v>372</v>
      </c>
      <c r="F41" s="9" t="s">
        <v>374</v>
      </c>
      <c r="G41" s="10">
        <v>0</v>
      </c>
    </row>
    <row r="42" spans="1:7" s="90" customFormat="1" ht="15.75">
      <c r="A42" s="5" t="s">
        <v>251</v>
      </c>
      <c r="B42" s="6" t="s">
        <v>340</v>
      </c>
      <c r="C42" s="6" t="s">
        <v>277</v>
      </c>
      <c r="D42" s="6" t="s">
        <v>278</v>
      </c>
      <c r="E42" s="70"/>
      <c r="F42" s="6"/>
      <c r="G42" s="12">
        <f>G43</f>
        <v>996</v>
      </c>
    </row>
    <row r="43" spans="1:7" s="90" customFormat="1" ht="30">
      <c r="A43" s="91" t="s">
        <v>252</v>
      </c>
      <c r="B43" s="92" t="s">
        <v>340</v>
      </c>
      <c r="C43" s="92" t="s">
        <v>277</v>
      </c>
      <c r="D43" s="92" t="s">
        <v>296</v>
      </c>
      <c r="E43" s="93"/>
      <c r="F43" s="92"/>
      <c r="G43" s="94">
        <f>G44</f>
        <v>996</v>
      </c>
    </row>
    <row r="44" spans="1:7" ht="30">
      <c r="A44" s="8" t="s">
        <v>228</v>
      </c>
      <c r="B44" s="9" t="s">
        <v>340</v>
      </c>
      <c r="C44" s="9" t="s">
        <v>277</v>
      </c>
      <c r="D44" s="9" t="s">
        <v>296</v>
      </c>
      <c r="E44" s="71" t="s">
        <v>440</v>
      </c>
      <c r="F44" s="9"/>
      <c r="G44" s="10">
        <f>G45</f>
        <v>996</v>
      </c>
    </row>
    <row r="45" spans="1:7" ht="45" customHeight="1">
      <c r="A45" s="8" t="s">
        <v>229</v>
      </c>
      <c r="B45" s="9" t="s">
        <v>340</v>
      </c>
      <c r="C45" s="9" t="s">
        <v>277</v>
      </c>
      <c r="D45" s="9" t="s">
        <v>296</v>
      </c>
      <c r="E45" s="71" t="s">
        <v>439</v>
      </c>
      <c r="F45" s="9"/>
      <c r="G45" s="10">
        <f>G46</f>
        <v>996</v>
      </c>
    </row>
    <row r="46" spans="1:7" ht="34.5" customHeight="1">
      <c r="A46" s="8" t="s">
        <v>329</v>
      </c>
      <c r="B46" s="9" t="s">
        <v>340</v>
      </c>
      <c r="C46" s="9" t="s">
        <v>277</v>
      </c>
      <c r="D46" s="9" t="s">
        <v>296</v>
      </c>
      <c r="E46" s="71" t="s">
        <v>438</v>
      </c>
      <c r="F46" s="9" t="s">
        <v>295</v>
      </c>
      <c r="G46" s="10">
        <f>1066-70</f>
        <v>996</v>
      </c>
    </row>
    <row r="47" spans="1:7" s="90" customFormat="1" ht="33.75" customHeight="1">
      <c r="A47" s="5" t="s">
        <v>253</v>
      </c>
      <c r="B47" s="6" t="s">
        <v>340</v>
      </c>
      <c r="C47" s="6" t="s">
        <v>296</v>
      </c>
      <c r="D47" s="6" t="s">
        <v>278</v>
      </c>
      <c r="E47" s="70"/>
      <c r="F47" s="6"/>
      <c r="G47" s="12">
        <f>G48+G55</f>
        <v>916.9</v>
      </c>
    </row>
    <row r="48" spans="1:7" s="95" customFormat="1" ht="63" customHeight="1">
      <c r="A48" s="91" t="s">
        <v>254</v>
      </c>
      <c r="B48" s="92" t="s">
        <v>340</v>
      </c>
      <c r="C48" s="92" t="s">
        <v>296</v>
      </c>
      <c r="D48" s="92" t="s">
        <v>299</v>
      </c>
      <c r="E48" s="93"/>
      <c r="F48" s="92"/>
      <c r="G48" s="94">
        <f>G49+G52</f>
        <v>236.6</v>
      </c>
    </row>
    <row r="49" spans="1:7" ht="48.75" customHeight="1">
      <c r="A49" s="8" t="s">
        <v>307</v>
      </c>
      <c r="B49" s="9" t="s">
        <v>340</v>
      </c>
      <c r="C49" s="9" t="s">
        <v>296</v>
      </c>
      <c r="D49" s="9" t="s">
        <v>299</v>
      </c>
      <c r="E49" s="71" t="s">
        <v>303</v>
      </c>
      <c r="F49" s="9"/>
      <c r="G49" s="10">
        <f>G50</f>
        <v>133.1</v>
      </c>
    </row>
    <row r="50" spans="1:7" ht="62.25" customHeight="1">
      <c r="A50" s="8" t="s">
        <v>230</v>
      </c>
      <c r="B50" s="9" t="s">
        <v>340</v>
      </c>
      <c r="C50" s="9" t="s">
        <v>296</v>
      </c>
      <c r="D50" s="9" t="s">
        <v>299</v>
      </c>
      <c r="E50" s="71" t="s">
        <v>304</v>
      </c>
      <c r="F50" s="9"/>
      <c r="G50" s="10">
        <f>G51</f>
        <v>133.1</v>
      </c>
    </row>
    <row r="51" spans="1:7" ht="33.75" customHeight="1">
      <c r="A51" s="8" t="s">
        <v>378</v>
      </c>
      <c r="B51" s="9" t="s">
        <v>340</v>
      </c>
      <c r="C51" s="9" t="s">
        <v>296</v>
      </c>
      <c r="D51" s="9" t="s">
        <v>299</v>
      </c>
      <c r="E51" s="71" t="s">
        <v>304</v>
      </c>
      <c r="F51" s="9" t="s">
        <v>286</v>
      </c>
      <c r="G51" s="10">
        <v>133.1</v>
      </c>
    </row>
    <row r="52" spans="1:7" s="95" customFormat="1" ht="35.25" customHeight="1">
      <c r="A52" s="91" t="s">
        <v>231</v>
      </c>
      <c r="B52" s="92" t="s">
        <v>340</v>
      </c>
      <c r="C52" s="92" t="s">
        <v>296</v>
      </c>
      <c r="D52" s="92" t="s">
        <v>299</v>
      </c>
      <c r="E52" s="93" t="s">
        <v>305</v>
      </c>
      <c r="F52" s="92"/>
      <c r="G52" s="94">
        <f>G53</f>
        <v>103.5</v>
      </c>
    </row>
    <row r="53" spans="1:7" ht="51.75" customHeight="1">
      <c r="A53" s="8" t="s">
        <v>255</v>
      </c>
      <c r="B53" s="9" t="s">
        <v>340</v>
      </c>
      <c r="C53" s="9" t="s">
        <v>296</v>
      </c>
      <c r="D53" s="9" t="s">
        <v>299</v>
      </c>
      <c r="E53" s="71" t="s">
        <v>306</v>
      </c>
      <c r="F53" s="9"/>
      <c r="G53" s="10">
        <f>G54</f>
        <v>103.5</v>
      </c>
    </row>
    <row r="54" spans="1:7" ht="36" customHeight="1">
      <c r="A54" s="8" t="s">
        <v>378</v>
      </c>
      <c r="B54" s="9" t="s">
        <v>340</v>
      </c>
      <c r="C54" s="9" t="s">
        <v>296</v>
      </c>
      <c r="D54" s="9" t="s">
        <v>299</v>
      </c>
      <c r="E54" s="71" t="s">
        <v>306</v>
      </c>
      <c r="F54" s="9" t="s">
        <v>286</v>
      </c>
      <c r="G54" s="10">
        <v>103.5</v>
      </c>
    </row>
    <row r="55" spans="1:7" s="95" customFormat="1" ht="45.75" customHeight="1">
      <c r="A55" s="91" t="s">
        <v>256</v>
      </c>
      <c r="B55" s="92" t="s">
        <v>340</v>
      </c>
      <c r="C55" s="92" t="s">
        <v>296</v>
      </c>
      <c r="D55" s="92" t="s">
        <v>308</v>
      </c>
      <c r="E55" s="93"/>
      <c r="F55" s="92"/>
      <c r="G55" s="94">
        <f>G56</f>
        <v>680.3</v>
      </c>
    </row>
    <row r="56" spans="1:7" ht="63" customHeight="1">
      <c r="A56" s="8" t="s">
        <v>232</v>
      </c>
      <c r="B56" s="9" t="s">
        <v>340</v>
      </c>
      <c r="C56" s="9" t="s">
        <v>296</v>
      </c>
      <c r="D56" s="9" t="s">
        <v>308</v>
      </c>
      <c r="E56" s="71" t="s">
        <v>314</v>
      </c>
      <c r="F56" s="9"/>
      <c r="G56" s="10">
        <f>G57</f>
        <v>680.3</v>
      </c>
    </row>
    <row r="57" spans="1:7" ht="30">
      <c r="A57" s="8" t="s">
        <v>378</v>
      </c>
      <c r="B57" s="9" t="s">
        <v>340</v>
      </c>
      <c r="C57" s="9" t="s">
        <v>296</v>
      </c>
      <c r="D57" s="9" t="s">
        <v>308</v>
      </c>
      <c r="E57" s="71" t="s">
        <v>328</v>
      </c>
      <c r="F57" s="9" t="s">
        <v>286</v>
      </c>
      <c r="G57" s="10">
        <v>680.3</v>
      </c>
    </row>
    <row r="58" spans="1:7" s="90" customFormat="1" ht="18.75" customHeight="1">
      <c r="A58" s="5" t="s">
        <v>257</v>
      </c>
      <c r="B58" s="6" t="s">
        <v>340</v>
      </c>
      <c r="C58" s="6" t="s">
        <v>297</v>
      </c>
      <c r="D58" s="6" t="s">
        <v>278</v>
      </c>
      <c r="E58" s="70"/>
      <c r="F58" s="6"/>
      <c r="G58" s="12">
        <f>G60+G66</f>
        <v>20576.9</v>
      </c>
    </row>
    <row r="59" spans="1:7" s="90" customFormat="1" ht="18.75" customHeight="1">
      <c r="A59" s="173" t="s">
        <v>491</v>
      </c>
      <c r="B59" s="173"/>
      <c r="C59" s="173"/>
      <c r="D59" s="173"/>
      <c r="E59" s="173"/>
      <c r="F59" s="173"/>
      <c r="G59" s="173"/>
    </row>
    <row r="60" spans="1:7" s="95" customFormat="1" ht="34.5" customHeight="1">
      <c r="A60" s="91" t="s">
        <v>441</v>
      </c>
      <c r="B60" s="92" t="s">
        <v>340</v>
      </c>
      <c r="C60" s="92" t="s">
        <v>297</v>
      </c>
      <c r="D60" s="92" t="s">
        <v>299</v>
      </c>
      <c r="E60" s="93"/>
      <c r="F60" s="92"/>
      <c r="G60" s="94">
        <f>G61+G64</f>
        <v>15675.7</v>
      </c>
    </row>
    <row r="61" spans="1:7" ht="30">
      <c r="A61" s="8" t="s">
        <v>258</v>
      </c>
      <c r="B61" s="9" t="s">
        <v>340</v>
      </c>
      <c r="C61" s="9" t="s">
        <v>297</v>
      </c>
      <c r="D61" s="9" t="s">
        <v>299</v>
      </c>
      <c r="E61" s="71" t="s">
        <v>315</v>
      </c>
      <c r="F61" s="9"/>
      <c r="G61" s="10">
        <f>G62</f>
        <v>15675.7</v>
      </c>
    </row>
    <row r="62" spans="1:7" ht="97.5" customHeight="1">
      <c r="A62" s="8" t="s">
        <v>259</v>
      </c>
      <c r="B62" s="9" t="s">
        <v>340</v>
      </c>
      <c r="C62" s="9" t="s">
        <v>297</v>
      </c>
      <c r="D62" s="9" t="s">
        <v>299</v>
      </c>
      <c r="E62" s="71" t="s">
        <v>315</v>
      </c>
      <c r="F62" s="9"/>
      <c r="G62" s="10">
        <f>G63</f>
        <v>15675.7</v>
      </c>
    </row>
    <row r="63" spans="1:7" ht="35.25" customHeight="1">
      <c r="A63" s="8" t="s">
        <v>378</v>
      </c>
      <c r="B63" s="9" t="s">
        <v>340</v>
      </c>
      <c r="C63" s="9" t="s">
        <v>297</v>
      </c>
      <c r="D63" s="9" t="s">
        <v>299</v>
      </c>
      <c r="E63" s="71" t="s">
        <v>315</v>
      </c>
      <c r="F63" s="9" t="s">
        <v>286</v>
      </c>
      <c r="G63" s="10">
        <f>16068.2-392.5</f>
        <v>15675.7</v>
      </c>
    </row>
    <row r="64" spans="1:7" ht="95.25" customHeight="1" hidden="1">
      <c r="A64" s="8" t="s">
        <v>259</v>
      </c>
      <c r="B64" s="9" t="s">
        <v>340</v>
      </c>
      <c r="C64" s="9" t="s">
        <v>297</v>
      </c>
      <c r="D64" s="9" t="s">
        <v>299</v>
      </c>
      <c r="E64" s="51" t="s">
        <v>353</v>
      </c>
      <c r="F64" s="9"/>
      <c r="G64" s="10">
        <f>G65</f>
        <v>0</v>
      </c>
    </row>
    <row r="65" spans="1:7" ht="35.25" customHeight="1" hidden="1">
      <c r="A65" s="8" t="s">
        <v>284</v>
      </c>
      <c r="B65" s="9" t="s">
        <v>340</v>
      </c>
      <c r="C65" s="9" t="s">
        <v>297</v>
      </c>
      <c r="D65" s="9" t="s">
        <v>299</v>
      </c>
      <c r="E65" s="51" t="s">
        <v>353</v>
      </c>
      <c r="F65" s="9" t="s">
        <v>286</v>
      </c>
      <c r="G65" s="10">
        <v>0</v>
      </c>
    </row>
    <row r="66" spans="1:7" ht="33.75" customHeight="1">
      <c r="A66" s="91" t="s">
        <v>233</v>
      </c>
      <c r="B66" s="92" t="s">
        <v>340</v>
      </c>
      <c r="C66" s="92" t="s">
        <v>297</v>
      </c>
      <c r="D66" s="92" t="s">
        <v>313</v>
      </c>
      <c r="E66" s="93"/>
      <c r="F66" s="92"/>
      <c r="G66" s="94">
        <f>G67+G69</f>
        <v>4901.2</v>
      </c>
    </row>
    <row r="67" spans="1:7" ht="34.5" customHeight="1" hidden="1">
      <c r="A67" s="8" t="s">
        <v>260</v>
      </c>
      <c r="B67" s="9" t="s">
        <v>340</v>
      </c>
      <c r="C67" s="9" t="s">
        <v>297</v>
      </c>
      <c r="D67" s="9" t="s">
        <v>313</v>
      </c>
      <c r="E67" s="71" t="s">
        <v>316</v>
      </c>
      <c r="F67" s="9"/>
      <c r="G67" s="10">
        <f>G68</f>
        <v>0</v>
      </c>
    </row>
    <row r="68" spans="1:7" ht="33.75" customHeight="1" hidden="1">
      <c r="A68" s="8" t="s">
        <v>284</v>
      </c>
      <c r="B68" s="9" t="s">
        <v>340</v>
      </c>
      <c r="C68" s="9" t="s">
        <v>297</v>
      </c>
      <c r="D68" s="9" t="s">
        <v>313</v>
      </c>
      <c r="E68" s="71" t="s">
        <v>316</v>
      </c>
      <c r="F68" s="9" t="s">
        <v>286</v>
      </c>
      <c r="G68" s="10">
        <v>0</v>
      </c>
    </row>
    <row r="69" spans="1:7" ht="31.5" customHeight="1">
      <c r="A69" s="8" t="s">
        <v>234</v>
      </c>
      <c r="B69" s="9" t="s">
        <v>340</v>
      </c>
      <c r="C69" s="9" t="s">
        <v>297</v>
      </c>
      <c r="D69" s="9" t="s">
        <v>313</v>
      </c>
      <c r="E69" s="71" t="s">
        <v>317</v>
      </c>
      <c r="F69" s="9"/>
      <c r="G69" s="10">
        <f>G70</f>
        <v>4901.2</v>
      </c>
    </row>
    <row r="70" spans="1:7" ht="32.25" customHeight="1">
      <c r="A70" s="8" t="s">
        <v>284</v>
      </c>
      <c r="B70" s="9" t="s">
        <v>340</v>
      </c>
      <c r="C70" s="9" t="s">
        <v>297</v>
      </c>
      <c r="D70" s="9" t="s">
        <v>313</v>
      </c>
      <c r="E70" s="71" t="s">
        <v>317</v>
      </c>
      <c r="F70" s="9" t="s">
        <v>286</v>
      </c>
      <c r="G70" s="10">
        <f>3000+1581.2+320</f>
        <v>4901.2</v>
      </c>
    </row>
    <row r="71" spans="1:8" s="90" customFormat="1" ht="30" customHeight="1">
      <c r="A71" s="5" t="s">
        <v>261</v>
      </c>
      <c r="B71" s="6" t="s">
        <v>340</v>
      </c>
      <c r="C71" s="6" t="s">
        <v>309</v>
      </c>
      <c r="D71" s="6" t="s">
        <v>278</v>
      </c>
      <c r="E71" s="70"/>
      <c r="F71" s="6"/>
      <c r="G71" s="12">
        <f>G72+G78+G81</f>
        <v>91838.8</v>
      </c>
      <c r="H71" s="169"/>
    </row>
    <row r="72" spans="1:7" s="95" customFormat="1" ht="24" customHeight="1">
      <c r="A72" s="91" t="s">
        <v>235</v>
      </c>
      <c r="B72" s="92" t="s">
        <v>340</v>
      </c>
      <c r="C72" s="92" t="s">
        <v>309</v>
      </c>
      <c r="D72" s="92" t="s">
        <v>276</v>
      </c>
      <c r="E72" s="93"/>
      <c r="F72" s="92"/>
      <c r="G72" s="94">
        <f>G73+G74+G75+G76</f>
        <v>34276.1</v>
      </c>
    </row>
    <row r="73" spans="1:7" s="95" customFormat="1" ht="92.25" customHeight="1" hidden="1">
      <c r="A73" s="35" t="s">
        <v>380</v>
      </c>
      <c r="B73" s="9" t="s">
        <v>340</v>
      </c>
      <c r="C73" s="9" t="s">
        <v>309</v>
      </c>
      <c r="D73" s="9" t="s">
        <v>276</v>
      </c>
      <c r="E73" s="41" t="s">
        <v>381</v>
      </c>
      <c r="F73" s="9" t="s">
        <v>286</v>
      </c>
      <c r="G73" s="37">
        <v>0</v>
      </c>
    </row>
    <row r="74" spans="1:7" s="95" customFormat="1" ht="48.75" customHeight="1" hidden="1">
      <c r="A74" s="35" t="s">
        <v>382</v>
      </c>
      <c r="B74" s="9" t="s">
        <v>340</v>
      </c>
      <c r="C74" s="9" t="s">
        <v>309</v>
      </c>
      <c r="D74" s="9" t="s">
        <v>276</v>
      </c>
      <c r="E74" s="41" t="s">
        <v>383</v>
      </c>
      <c r="F74" s="9" t="s">
        <v>286</v>
      </c>
      <c r="G74" s="37">
        <v>0</v>
      </c>
    </row>
    <row r="75" spans="1:7" s="95" customFormat="1" ht="50.25" customHeight="1">
      <c r="A75" s="35" t="s">
        <v>384</v>
      </c>
      <c r="B75" s="9" t="s">
        <v>340</v>
      </c>
      <c r="C75" s="9" t="s">
        <v>309</v>
      </c>
      <c r="D75" s="9" t="s">
        <v>276</v>
      </c>
      <c r="E75" s="41" t="s">
        <v>383</v>
      </c>
      <c r="F75" s="9" t="s">
        <v>286</v>
      </c>
      <c r="G75" s="37">
        <f>14524.1+5000+4500</f>
        <v>24024.1</v>
      </c>
    </row>
    <row r="76" spans="1:7" ht="23.25" customHeight="1">
      <c r="A76" s="8" t="s">
        <v>236</v>
      </c>
      <c r="B76" s="9" t="s">
        <v>340</v>
      </c>
      <c r="C76" s="9" t="s">
        <v>309</v>
      </c>
      <c r="D76" s="9" t="s">
        <v>276</v>
      </c>
      <c r="E76" s="71" t="s">
        <v>357</v>
      </c>
      <c r="F76" s="9"/>
      <c r="G76" s="10">
        <f>G77</f>
        <v>10252</v>
      </c>
    </row>
    <row r="77" spans="1:7" ht="30">
      <c r="A77" s="8" t="s">
        <v>378</v>
      </c>
      <c r="B77" s="9" t="s">
        <v>340</v>
      </c>
      <c r="C77" s="9" t="s">
        <v>309</v>
      </c>
      <c r="D77" s="9" t="s">
        <v>276</v>
      </c>
      <c r="E77" s="71" t="s">
        <v>357</v>
      </c>
      <c r="F77" s="9" t="s">
        <v>286</v>
      </c>
      <c r="G77" s="10">
        <f>10010.1+241.9</f>
        <v>10252</v>
      </c>
    </row>
    <row r="78" spans="1:7" s="90" customFormat="1" ht="18.75" customHeight="1">
      <c r="A78" s="5" t="s">
        <v>237</v>
      </c>
      <c r="B78" s="6" t="s">
        <v>340</v>
      </c>
      <c r="C78" s="6" t="s">
        <v>309</v>
      </c>
      <c r="D78" s="6" t="s">
        <v>277</v>
      </c>
      <c r="E78" s="70"/>
      <c r="F78" s="6"/>
      <c r="G78" s="12">
        <f>G79</f>
        <v>16445.2</v>
      </c>
    </row>
    <row r="79" spans="1:7" ht="17.25" customHeight="1">
      <c r="A79" s="8" t="s">
        <v>318</v>
      </c>
      <c r="B79" s="9" t="s">
        <v>340</v>
      </c>
      <c r="C79" s="9" t="s">
        <v>309</v>
      </c>
      <c r="D79" s="9" t="s">
        <v>277</v>
      </c>
      <c r="E79" s="71" t="s">
        <v>358</v>
      </c>
      <c r="F79" s="9"/>
      <c r="G79" s="10">
        <f>G80</f>
        <v>16445.2</v>
      </c>
    </row>
    <row r="80" spans="1:7" ht="30">
      <c r="A80" s="8" t="s">
        <v>378</v>
      </c>
      <c r="B80" s="9" t="s">
        <v>340</v>
      </c>
      <c r="C80" s="9" t="s">
        <v>309</v>
      </c>
      <c r="D80" s="9" t="s">
        <v>277</v>
      </c>
      <c r="E80" s="71" t="s">
        <v>358</v>
      </c>
      <c r="F80" s="9" t="s">
        <v>286</v>
      </c>
      <c r="G80" s="10">
        <v>16445.2</v>
      </c>
    </row>
    <row r="81" spans="1:7" s="90" customFormat="1" ht="17.25" customHeight="1">
      <c r="A81" s="5" t="s">
        <v>238</v>
      </c>
      <c r="B81" s="6" t="s">
        <v>340</v>
      </c>
      <c r="C81" s="6" t="s">
        <v>309</v>
      </c>
      <c r="D81" s="6" t="s">
        <v>296</v>
      </c>
      <c r="E81" s="70"/>
      <c r="F81" s="6"/>
      <c r="G81" s="12">
        <f>G82+G86+G88+G90+G93+G84</f>
        <v>41117.5</v>
      </c>
    </row>
    <row r="82" spans="1:7" s="100" customFormat="1" ht="18.75" customHeight="1">
      <c r="A82" s="96" t="s">
        <v>262</v>
      </c>
      <c r="B82" s="97" t="s">
        <v>340</v>
      </c>
      <c r="C82" s="97" t="s">
        <v>309</v>
      </c>
      <c r="D82" s="97" t="s">
        <v>296</v>
      </c>
      <c r="E82" s="98" t="s">
        <v>359</v>
      </c>
      <c r="F82" s="97"/>
      <c r="G82" s="99">
        <f>G83</f>
        <v>9840.9</v>
      </c>
    </row>
    <row r="83" spans="1:7" ht="33.75" customHeight="1">
      <c r="A83" s="8" t="s">
        <v>378</v>
      </c>
      <c r="B83" s="9" t="s">
        <v>340</v>
      </c>
      <c r="C83" s="9" t="s">
        <v>309</v>
      </c>
      <c r="D83" s="9" t="s">
        <v>296</v>
      </c>
      <c r="E83" s="71" t="s">
        <v>359</v>
      </c>
      <c r="F83" s="9" t="s">
        <v>286</v>
      </c>
      <c r="G83" s="10">
        <f>7350+2500-9.1</f>
        <v>9840.9</v>
      </c>
    </row>
    <row r="84" spans="1:7" ht="62.25" customHeight="1" hidden="1">
      <c r="A84" s="8" t="s">
        <v>263</v>
      </c>
      <c r="B84" s="9" t="s">
        <v>340</v>
      </c>
      <c r="C84" s="9" t="s">
        <v>309</v>
      </c>
      <c r="D84" s="9" t="s">
        <v>296</v>
      </c>
      <c r="E84" s="51" t="s">
        <v>354</v>
      </c>
      <c r="F84" s="9"/>
      <c r="G84" s="10">
        <f>G85</f>
        <v>0</v>
      </c>
    </row>
    <row r="85" spans="1:7" ht="31.5" customHeight="1" hidden="1">
      <c r="A85" s="8" t="s">
        <v>284</v>
      </c>
      <c r="B85" s="9" t="s">
        <v>340</v>
      </c>
      <c r="C85" s="9" t="s">
        <v>309</v>
      </c>
      <c r="D85" s="9" t="s">
        <v>296</v>
      </c>
      <c r="E85" s="51" t="s">
        <v>354</v>
      </c>
      <c r="F85" s="9" t="s">
        <v>286</v>
      </c>
      <c r="G85" s="10"/>
    </row>
    <row r="86" spans="1:7" s="100" customFormat="1" ht="63" customHeight="1">
      <c r="A86" s="96" t="s">
        <v>263</v>
      </c>
      <c r="B86" s="97" t="s">
        <v>340</v>
      </c>
      <c r="C86" s="97" t="s">
        <v>309</v>
      </c>
      <c r="D86" s="97" t="s">
        <v>296</v>
      </c>
      <c r="E86" s="98" t="s">
        <v>360</v>
      </c>
      <c r="F86" s="97"/>
      <c r="G86" s="99">
        <f>G87</f>
        <v>18227.5</v>
      </c>
    </row>
    <row r="87" spans="1:7" ht="30">
      <c r="A87" s="8" t="s">
        <v>378</v>
      </c>
      <c r="B87" s="9" t="s">
        <v>340</v>
      </c>
      <c r="C87" s="9" t="s">
        <v>309</v>
      </c>
      <c r="D87" s="9" t="s">
        <v>296</v>
      </c>
      <c r="E87" s="71" t="s">
        <v>360</v>
      </c>
      <c r="F87" s="9" t="s">
        <v>286</v>
      </c>
      <c r="G87" s="10">
        <f>18076.9+150.6</f>
        <v>18227.5</v>
      </c>
    </row>
    <row r="88" spans="1:7" s="100" customFormat="1" ht="19.5" customHeight="1">
      <c r="A88" s="96" t="s">
        <v>239</v>
      </c>
      <c r="B88" s="97" t="s">
        <v>340</v>
      </c>
      <c r="C88" s="97" t="s">
        <v>309</v>
      </c>
      <c r="D88" s="97" t="s">
        <v>296</v>
      </c>
      <c r="E88" s="98" t="s">
        <v>361</v>
      </c>
      <c r="F88" s="97"/>
      <c r="G88" s="99">
        <f>G89</f>
        <v>2200</v>
      </c>
    </row>
    <row r="89" spans="1:7" ht="33.75" customHeight="1">
      <c r="A89" s="8" t="s">
        <v>378</v>
      </c>
      <c r="B89" s="9" t="s">
        <v>340</v>
      </c>
      <c r="C89" s="9" t="s">
        <v>309</v>
      </c>
      <c r="D89" s="9" t="s">
        <v>296</v>
      </c>
      <c r="E89" s="71" t="s">
        <v>361</v>
      </c>
      <c r="F89" s="9" t="s">
        <v>286</v>
      </c>
      <c r="G89" s="10">
        <v>2200</v>
      </c>
    </row>
    <row r="90" spans="1:7" s="100" customFormat="1" ht="33" customHeight="1">
      <c r="A90" s="96" t="s">
        <v>240</v>
      </c>
      <c r="B90" s="97" t="s">
        <v>340</v>
      </c>
      <c r="C90" s="97" t="s">
        <v>309</v>
      </c>
      <c r="D90" s="97" t="s">
        <v>296</v>
      </c>
      <c r="E90" s="98" t="s">
        <v>362</v>
      </c>
      <c r="F90" s="97"/>
      <c r="G90" s="99">
        <f>G91</f>
        <v>7070</v>
      </c>
    </row>
    <row r="91" spans="1:7" ht="36.75" customHeight="1">
      <c r="A91" s="8" t="s">
        <v>378</v>
      </c>
      <c r="B91" s="9" t="s">
        <v>340</v>
      </c>
      <c r="C91" s="9" t="s">
        <v>309</v>
      </c>
      <c r="D91" s="9" t="s">
        <v>296</v>
      </c>
      <c r="E91" s="71" t="s">
        <v>362</v>
      </c>
      <c r="F91" s="9" t="s">
        <v>286</v>
      </c>
      <c r="G91" s="10">
        <v>7070</v>
      </c>
    </row>
    <row r="92" spans="1:7" ht="36.75" customHeight="1">
      <c r="A92" s="173" t="s">
        <v>491</v>
      </c>
      <c r="B92" s="173"/>
      <c r="C92" s="173"/>
      <c r="D92" s="173"/>
      <c r="E92" s="173"/>
      <c r="F92" s="173"/>
      <c r="G92" s="173"/>
    </row>
    <row r="93" spans="1:7" s="100" customFormat="1" ht="49.5" customHeight="1">
      <c r="A93" s="96" t="s">
        <v>241</v>
      </c>
      <c r="B93" s="97" t="s">
        <v>340</v>
      </c>
      <c r="C93" s="97" t="s">
        <v>309</v>
      </c>
      <c r="D93" s="97" t="s">
        <v>296</v>
      </c>
      <c r="E93" s="98" t="s">
        <v>363</v>
      </c>
      <c r="F93" s="97"/>
      <c r="G93" s="99">
        <f>G94</f>
        <v>3779.1</v>
      </c>
    </row>
    <row r="94" spans="1:7" ht="30">
      <c r="A94" s="8" t="s">
        <v>378</v>
      </c>
      <c r="B94" s="9" t="s">
        <v>340</v>
      </c>
      <c r="C94" s="9" t="s">
        <v>309</v>
      </c>
      <c r="D94" s="9" t="s">
        <v>296</v>
      </c>
      <c r="E94" s="71" t="s">
        <v>363</v>
      </c>
      <c r="F94" s="9" t="s">
        <v>286</v>
      </c>
      <c r="G94" s="10">
        <v>3779.1</v>
      </c>
    </row>
    <row r="95" spans="1:7" s="90" customFormat="1" ht="22.5" customHeight="1">
      <c r="A95" s="5" t="s">
        <v>264</v>
      </c>
      <c r="B95" s="6" t="s">
        <v>340</v>
      </c>
      <c r="C95" s="6" t="s">
        <v>310</v>
      </c>
      <c r="D95" s="6" t="s">
        <v>278</v>
      </c>
      <c r="E95" s="70"/>
      <c r="F95" s="6"/>
      <c r="G95" s="12">
        <f>G96</f>
        <v>1010</v>
      </c>
    </row>
    <row r="96" spans="1:7" s="95" customFormat="1" ht="30" customHeight="1">
      <c r="A96" s="91" t="s">
        <v>242</v>
      </c>
      <c r="B96" s="92" t="s">
        <v>340</v>
      </c>
      <c r="C96" s="92" t="s">
        <v>310</v>
      </c>
      <c r="D96" s="92" t="s">
        <v>310</v>
      </c>
      <c r="E96" s="93"/>
      <c r="F96" s="92"/>
      <c r="G96" s="94">
        <f>G97</f>
        <v>1010</v>
      </c>
    </row>
    <row r="97" spans="1:7" ht="31.5" customHeight="1">
      <c r="A97" s="8" t="s">
        <v>243</v>
      </c>
      <c r="B97" s="9" t="s">
        <v>340</v>
      </c>
      <c r="C97" s="9" t="s">
        <v>310</v>
      </c>
      <c r="D97" s="9" t="s">
        <v>310</v>
      </c>
      <c r="E97" s="71" t="s">
        <v>367</v>
      </c>
      <c r="F97" s="9"/>
      <c r="G97" s="10">
        <f>G98</f>
        <v>1010</v>
      </c>
    </row>
    <row r="98" spans="1:7" ht="33" customHeight="1">
      <c r="A98" s="8" t="s">
        <v>244</v>
      </c>
      <c r="B98" s="9" t="s">
        <v>340</v>
      </c>
      <c r="C98" s="9" t="s">
        <v>310</v>
      </c>
      <c r="D98" s="9" t="s">
        <v>310</v>
      </c>
      <c r="E98" s="71" t="s">
        <v>367</v>
      </c>
      <c r="F98" s="9"/>
      <c r="G98" s="10">
        <f>G99</f>
        <v>1010</v>
      </c>
    </row>
    <row r="99" spans="1:7" ht="36" customHeight="1">
      <c r="A99" s="8" t="s">
        <v>378</v>
      </c>
      <c r="B99" s="9" t="s">
        <v>340</v>
      </c>
      <c r="C99" s="9" t="s">
        <v>310</v>
      </c>
      <c r="D99" s="9" t="s">
        <v>310</v>
      </c>
      <c r="E99" s="71" t="s">
        <v>367</v>
      </c>
      <c r="F99" s="9" t="s">
        <v>286</v>
      </c>
      <c r="G99" s="10">
        <v>1010</v>
      </c>
    </row>
    <row r="100" spans="1:7" s="90" customFormat="1" ht="15.75">
      <c r="A100" s="5" t="s">
        <v>265</v>
      </c>
      <c r="B100" s="6" t="s">
        <v>340</v>
      </c>
      <c r="C100" s="6" t="s">
        <v>311</v>
      </c>
      <c r="D100" s="6" t="s">
        <v>278</v>
      </c>
      <c r="E100" s="70"/>
      <c r="F100" s="6"/>
      <c r="G100" s="12">
        <f>G101</f>
        <v>25935.599999999995</v>
      </c>
    </row>
    <row r="101" spans="1:7" s="95" customFormat="1" ht="15">
      <c r="A101" s="91" t="s">
        <v>245</v>
      </c>
      <c r="B101" s="92" t="s">
        <v>340</v>
      </c>
      <c r="C101" s="92" t="s">
        <v>311</v>
      </c>
      <c r="D101" s="92" t="s">
        <v>276</v>
      </c>
      <c r="E101" s="93"/>
      <c r="F101" s="101"/>
      <c r="G101" s="102">
        <f>G102+G111</f>
        <v>25935.599999999995</v>
      </c>
    </row>
    <row r="102" spans="1:7" ht="37.5" customHeight="1">
      <c r="A102" s="8" t="s">
        <v>319</v>
      </c>
      <c r="B102" s="9" t="s">
        <v>340</v>
      </c>
      <c r="C102" s="9" t="s">
        <v>311</v>
      </c>
      <c r="D102" s="9" t="s">
        <v>276</v>
      </c>
      <c r="E102" s="72" t="s">
        <v>320</v>
      </c>
      <c r="F102" s="13"/>
      <c r="G102" s="14">
        <f>G105+G108+G103</f>
        <v>25675.599999999995</v>
      </c>
    </row>
    <row r="103" spans="1:7" s="100" customFormat="1" ht="31.5" customHeight="1">
      <c r="A103" s="96" t="s">
        <v>321</v>
      </c>
      <c r="B103" s="97" t="s">
        <v>340</v>
      </c>
      <c r="C103" s="97" t="s">
        <v>311</v>
      </c>
      <c r="D103" s="97" t="s">
        <v>276</v>
      </c>
      <c r="E103" s="103" t="s">
        <v>322</v>
      </c>
      <c r="F103" s="104"/>
      <c r="G103" s="105">
        <f>G104</f>
        <v>778.8</v>
      </c>
    </row>
    <row r="104" spans="1:7" s="100" customFormat="1" ht="31.5" customHeight="1">
      <c r="A104" s="8" t="s">
        <v>378</v>
      </c>
      <c r="B104" s="9" t="s">
        <v>340</v>
      </c>
      <c r="C104" s="9" t="s">
        <v>311</v>
      </c>
      <c r="D104" s="9" t="s">
        <v>276</v>
      </c>
      <c r="E104" s="72" t="s">
        <v>322</v>
      </c>
      <c r="F104" s="9" t="s">
        <v>286</v>
      </c>
      <c r="G104" s="10">
        <v>778.8</v>
      </c>
    </row>
    <row r="105" spans="1:7" s="100" customFormat="1" ht="31.5" customHeight="1">
      <c r="A105" s="96" t="s">
        <v>323</v>
      </c>
      <c r="B105" s="97" t="s">
        <v>340</v>
      </c>
      <c r="C105" s="97" t="s">
        <v>311</v>
      </c>
      <c r="D105" s="97" t="s">
        <v>276</v>
      </c>
      <c r="E105" s="98" t="s">
        <v>324</v>
      </c>
      <c r="F105" s="97"/>
      <c r="G105" s="99">
        <f>G106+G107</f>
        <v>22464.699999999997</v>
      </c>
    </row>
    <row r="106" spans="1:7" ht="32.25" customHeight="1">
      <c r="A106" s="8" t="s">
        <v>266</v>
      </c>
      <c r="B106" s="9" t="s">
        <v>340</v>
      </c>
      <c r="C106" s="9" t="s">
        <v>311</v>
      </c>
      <c r="D106" s="9" t="s">
        <v>276</v>
      </c>
      <c r="E106" s="71" t="s">
        <v>324</v>
      </c>
      <c r="F106" s="9">
        <v>611</v>
      </c>
      <c r="G106" s="10">
        <v>20943.1</v>
      </c>
    </row>
    <row r="107" spans="1:7" ht="126.75" customHeight="1">
      <c r="A107" s="35" t="s">
        <v>485</v>
      </c>
      <c r="B107" s="9" t="s">
        <v>340</v>
      </c>
      <c r="C107" s="36" t="s">
        <v>311</v>
      </c>
      <c r="D107" s="36" t="s">
        <v>276</v>
      </c>
      <c r="E107" s="51" t="s">
        <v>475</v>
      </c>
      <c r="F107" s="36" t="s">
        <v>349</v>
      </c>
      <c r="G107" s="37">
        <v>1521.6</v>
      </c>
    </row>
    <row r="108" spans="1:7" s="100" customFormat="1" ht="21" customHeight="1">
      <c r="A108" s="96" t="s">
        <v>246</v>
      </c>
      <c r="B108" s="97" t="s">
        <v>340</v>
      </c>
      <c r="C108" s="97" t="s">
        <v>311</v>
      </c>
      <c r="D108" s="97" t="s">
        <v>276</v>
      </c>
      <c r="E108" s="103" t="s">
        <v>325</v>
      </c>
      <c r="F108" s="106"/>
      <c r="G108" s="99">
        <f>G109+G110</f>
        <v>2432.1</v>
      </c>
    </row>
    <row r="109" spans="1:7" ht="33.75" customHeight="1">
      <c r="A109" s="8" t="s">
        <v>266</v>
      </c>
      <c r="B109" s="9" t="s">
        <v>340</v>
      </c>
      <c r="C109" s="9" t="s">
        <v>311</v>
      </c>
      <c r="D109" s="9" t="s">
        <v>276</v>
      </c>
      <c r="E109" s="72" t="s">
        <v>351</v>
      </c>
      <c r="F109" s="9">
        <v>611</v>
      </c>
      <c r="G109" s="10">
        <v>2432.1</v>
      </c>
    </row>
    <row r="110" spans="1:7" ht="33.75" customHeight="1" hidden="1">
      <c r="A110" s="8" t="s">
        <v>350</v>
      </c>
      <c r="B110" s="9" t="s">
        <v>340</v>
      </c>
      <c r="C110" s="9" t="s">
        <v>311</v>
      </c>
      <c r="D110" s="9" t="s">
        <v>276</v>
      </c>
      <c r="E110" s="72" t="s">
        <v>351</v>
      </c>
      <c r="F110" s="9" t="s">
        <v>349</v>
      </c>
      <c r="G110" s="10"/>
    </row>
    <row r="111" spans="1:7" ht="126.75" customHeight="1">
      <c r="A111" s="35" t="s">
        <v>485</v>
      </c>
      <c r="B111" s="9" t="s">
        <v>340</v>
      </c>
      <c r="C111" s="9" t="s">
        <v>311</v>
      </c>
      <c r="D111" s="9" t="s">
        <v>276</v>
      </c>
      <c r="E111" s="51" t="s">
        <v>475</v>
      </c>
      <c r="F111" s="9" t="s">
        <v>349</v>
      </c>
      <c r="G111" s="10">
        <v>260</v>
      </c>
    </row>
    <row r="112" spans="1:7" s="90" customFormat="1" ht="23.25" customHeight="1">
      <c r="A112" s="5" t="s">
        <v>267</v>
      </c>
      <c r="B112" s="6" t="s">
        <v>340</v>
      </c>
      <c r="C112" s="6" t="s">
        <v>312</v>
      </c>
      <c r="D112" s="6" t="s">
        <v>278</v>
      </c>
      <c r="E112" s="70"/>
      <c r="F112" s="6"/>
      <c r="G112" s="12">
        <f>G113</f>
        <v>729.5</v>
      </c>
    </row>
    <row r="113" spans="1:7" s="95" customFormat="1" ht="21.75" customHeight="1">
      <c r="A113" s="91" t="s">
        <v>247</v>
      </c>
      <c r="B113" s="92" t="s">
        <v>340</v>
      </c>
      <c r="C113" s="92" t="s">
        <v>312</v>
      </c>
      <c r="D113" s="92" t="s">
        <v>276</v>
      </c>
      <c r="E113" s="93"/>
      <c r="F113" s="92"/>
      <c r="G113" s="94">
        <f>G114</f>
        <v>729.5</v>
      </c>
    </row>
    <row r="114" spans="1:7" ht="33.75" customHeight="1">
      <c r="A114" s="8" t="s">
        <v>268</v>
      </c>
      <c r="B114" s="9" t="s">
        <v>340</v>
      </c>
      <c r="C114" s="9" t="s">
        <v>312</v>
      </c>
      <c r="D114" s="9" t="s">
        <v>276</v>
      </c>
      <c r="E114" s="71" t="s">
        <v>368</v>
      </c>
      <c r="F114" s="9"/>
      <c r="G114" s="10">
        <f>G116</f>
        <v>729.5</v>
      </c>
    </row>
    <row r="115" spans="1:7" ht="33.75" customHeight="1">
      <c r="A115" s="173" t="s">
        <v>491</v>
      </c>
      <c r="B115" s="173"/>
      <c r="C115" s="173"/>
      <c r="D115" s="173"/>
      <c r="E115" s="173"/>
      <c r="F115" s="173"/>
      <c r="G115" s="173"/>
    </row>
    <row r="116" spans="1:7" ht="48" customHeight="1">
      <c r="A116" s="8" t="s">
        <v>248</v>
      </c>
      <c r="B116" s="9" t="s">
        <v>340</v>
      </c>
      <c r="C116" s="9" t="s">
        <v>312</v>
      </c>
      <c r="D116" s="9" t="s">
        <v>276</v>
      </c>
      <c r="E116" s="71" t="s">
        <v>369</v>
      </c>
      <c r="F116" s="9"/>
      <c r="G116" s="10">
        <f>G117</f>
        <v>729.5</v>
      </c>
    </row>
    <row r="117" spans="1:7" ht="20.25" customHeight="1">
      <c r="A117" s="8" t="s">
        <v>294</v>
      </c>
      <c r="B117" s="9" t="s">
        <v>340</v>
      </c>
      <c r="C117" s="9" t="s">
        <v>312</v>
      </c>
      <c r="D117" s="9" t="s">
        <v>276</v>
      </c>
      <c r="E117" s="71" t="s">
        <v>369</v>
      </c>
      <c r="F117" s="9" t="s">
        <v>334</v>
      </c>
      <c r="G117" s="10">
        <v>729.5</v>
      </c>
    </row>
    <row r="118" spans="1:7" s="90" customFormat="1" ht="22.5" customHeight="1">
      <c r="A118" s="5" t="s">
        <v>269</v>
      </c>
      <c r="B118" s="6" t="s">
        <v>340</v>
      </c>
      <c r="C118" s="6" t="s">
        <v>298</v>
      </c>
      <c r="D118" s="6" t="s">
        <v>278</v>
      </c>
      <c r="E118" s="70"/>
      <c r="F118" s="6"/>
      <c r="G118" s="12">
        <f>G119</f>
        <v>21347.4</v>
      </c>
    </row>
    <row r="119" spans="1:7" s="95" customFormat="1" ht="23.25" customHeight="1">
      <c r="A119" s="91" t="s">
        <v>270</v>
      </c>
      <c r="B119" s="92" t="s">
        <v>340</v>
      </c>
      <c r="C119" s="92" t="s">
        <v>298</v>
      </c>
      <c r="D119" s="92" t="s">
        <v>276</v>
      </c>
      <c r="E119" s="93"/>
      <c r="F119" s="92"/>
      <c r="G119" s="94">
        <f>G120+G123</f>
        <v>21347.4</v>
      </c>
    </row>
    <row r="120" spans="1:7" ht="30.75" customHeight="1">
      <c r="A120" s="8" t="s">
        <v>271</v>
      </c>
      <c r="B120" s="9" t="s">
        <v>340</v>
      </c>
      <c r="C120" s="9" t="s">
        <v>298</v>
      </c>
      <c r="D120" s="9" t="s">
        <v>276</v>
      </c>
      <c r="E120" s="71" t="s">
        <v>289</v>
      </c>
      <c r="F120" s="9"/>
      <c r="G120" s="10">
        <f>G121+G122</f>
        <v>21100</v>
      </c>
    </row>
    <row r="121" spans="1:7" ht="36" customHeight="1">
      <c r="A121" s="8" t="s">
        <v>266</v>
      </c>
      <c r="B121" s="9" t="s">
        <v>340</v>
      </c>
      <c r="C121" s="9" t="s">
        <v>298</v>
      </c>
      <c r="D121" s="9" t="s">
        <v>276</v>
      </c>
      <c r="E121" s="71" t="s">
        <v>289</v>
      </c>
      <c r="F121" s="9" t="s">
        <v>326</v>
      </c>
      <c r="G121" s="10">
        <v>16000</v>
      </c>
    </row>
    <row r="122" spans="1:7" ht="33" customHeight="1">
      <c r="A122" s="8" t="s">
        <v>350</v>
      </c>
      <c r="B122" s="9" t="s">
        <v>340</v>
      </c>
      <c r="C122" s="9" t="s">
        <v>298</v>
      </c>
      <c r="D122" s="9" t="s">
        <v>276</v>
      </c>
      <c r="E122" s="71" t="s">
        <v>289</v>
      </c>
      <c r="F122" s="9" t="s">
        <v>349</v>
      </c>
      <c r="G122" s="26">
        <f>4600+500</f>
        <v>5100</v>
      </c>
    </row>
    <row r="123" spans="1:7" ht="123.75" customHeight="1">
      <c r="A123" s="35" t="s">
        <v>485</v>
      </c>
      <c r="B123" s="9" t="s">
        <v>340</v>
      </c>
      <c r="C123" s="9" t="s">
        <v>298</v>
      </c>
      <c r="D123" s="9" t="s">
        <v>276</v>
      </c>
      <c r="E123" s="51" t="s">
        <v>475</v>
      </c>
      <c r="F123" s="9" t="s">
        <v>349</v>
      </c>
      <c r="G123" s="26">
        <v>247.4</v>
      </c>
    </row>
    <row r="124" spans="1:7" s="90" customFormat="1" ht="24.75" customHeight="1">
      <c r="A124" s="5" t="s">
        <v>272</v>
      </c>
      <c r="B124" s="6" t="s">
        <v>340</v>
      </c>
      <c r="C124" s="6" t="s">
        <v>313</v>
      </c>
      <c r="D124" s="6" t="s">
        <v>278</v>
      </c>
      <c r="E124" s="70"/>
      <c r="F124" s="15"/>
      <c r="G124" s="16">
        <f>G125</f>
        <v>1000</v>
      </c>
    </row>
    <row r="125" spans="1:7" s="95" customFormat="1" ht="30" customHeight="1">
      <c r="A125" s="91" t="s">
        <v>273</v>
      </c>
      <c r="B125" s="92" t="s">
        <v>340</v>
      </c>
      <c r="C125" s="92" t="s">
        <v>313</v>
      </c>
      <c r="D125" s="92" t="s">
        <v>277</v>
      </c>
      <c r="E125" s="93"/>
      <c r="F125" s="92"/>
      <c r="G125" s="94">
        <f>G126</f>
        <v>1000</v>
      </c>
    </row>
    <row r="126" spans="1:7" ht="48" customHeight="1">
      <c r="A126" s="8" t="s">
        <v>274</v>
      </c>
      <c r="B126" s="9" t="s">
        <v>340</v>
      </c>
      <c r="C126" s="9" t="s">
        <v>313</v>
      </c>
      <c r="D126" s="9" t="s">
        <v>277</v>
      </c>
      <c r="E126" s="72" t="s">
        <v>370</v>
      </c>
      <c r="F126" s="9"/>
      <c r="G126" s="10">
        <f>G127</f>
        <v>1000</v>
      </c>
    </row>
    <row r="127" spans="1:7" ht="32.25" customHeight="1">
      <c r="A127" s="8" t="s">
        <v>378</v>
      </c>
      <c r="B127" s="9" t="s">
        <v>340</v>
      </c>
      <c r="C127" s="9" t="s">
        <v>313</v>
      </c>
      <c r="D127" s="9" t="s">
        <v>277</v>
      </c>
      <c r="E127" s="72" t="s">
        <v>371</v>
      </c>
      <c r="F127" s="11" t="s">
        <v>286</v>
      </c>
      <c r="G127" s="10">
        <v>1000</v>
      </c>
    </row>
    <row r="128" spans="1:7" s="90" customFormat="1" ht="33.75" customHeight="1">
      <c r="A128" s="5" t="s">
        <v>342</v>
      </c>
      <c r="B128" s="107" t="s">
        <v>341</v>
      </c>
      <c r="C128" s="107"/>
      <c r="D128" s="6"/>
      <c r="E128" s="108"/>
      <c r="F128" s="109"/>
      <c r="G128" s="111">
        <f>G129</f>
        <v>4713.2</v>
      </c>
    </row>
    <row r="129" spans="1:7" s="95" customFormat="1" ht="52.5" customHeight="1">
      <c r="A129" s="91" t="s">
        <v>282</v>
      </c>
      <c r="B129" s="92" t="s">
        <v>341</v>
      </c>
      <c r="C129" s="92" t="s">
        <v>276</v>
      </c>
      <c r="D129" s="92" t="s">
        <v>296</v>
      </c>
      <c r="E129" s="93"/>
      <c r="F129" s="92"/>
      <c r="G129" s="94">
        <f>G130</f>
        <v>4713.2</v>
      </c>
    </row>
    <row r="130" spans="1:7" ht="32.25" customHeight="1">
      <c r="A130" s="8" t="s">
        <v>228</v>
      </c>
      <c r="B130" s="9" t="s">
        <v>341</v>
      </c>
      <c r="C130" s="9" t="s">
        <v>276</v>
      </c>
      <c r="D130" s="9" t="s">
        <v>296</v>
      </c>
      <c r="E130" s="71" t="s">
        <v>330</v>
      </c>
      <c r="F130" s="11"/>
      <c r="G130" s="53">
        <f>G131+G136</f>
        <v>4713.2</v>
      </c>
    </row>
    <row r="131" spans="1:7" ht="21.75" customHeight="1">
      <c r="A131" s="8" t="s">
        <v>225</v>
      </c>
      <c r="B131" s="9" t="s">
        <v>341</v>
      </c>
      <c r="C131" s="9" t="s">
        <v>276</v>
      </c>
      <c r="D131" s="9" t="s">
        <v>296</v>
      </c>
      <c r="E131" s="71" t="s">
        <v>332</v>
      </c>
      <c r="F131" s="11"/>
      <c r="G131" s="10">
        <f>G132+G133+G134+G135</f>
        <v>3350.1</v>
      </c>
    </row>
    <row r="132" spans="1:7" ht="15">
      <c r="A132" s="8" t="s">
        <v>281</v>
      </c>
      <c r="B132" s="9" t="s">
        <v>341</v>
      </c>
      <c r="C132" s="9" t="s">
        <v>276</v>
      </c>
      <c r="D132" s="9" t="s">
        <v>296</v>
      </c>
      <c r="E132" s="71" t="s">
        <v>332</v>
      </c>
      <c r="F132" s="11" t="s">
        <v>279</v>
      </c>
      <c r="G132" s="10">
        <v>1074.1</v>
      </c>
    </row>
    <row r="133" spans="1:7" ht="45">
      <c r="A133" s="8" t="s">
        <v>283</v>
      </c>
      <c r="B133" s="9" t="s">
        <v>341</v>
      </c>
      <c r="C133" s="9" t="s">
        <v>276</v>
      </c>
      <c r="D133" s="9" t="s">
        <v>296</v>
      </c>
      <c r="E133" s="71" t="s">
        <v>332</v>
      </c>
      <c r="F133" s="11" t="s">
        <v>285</v>
      </c>
      <c r="G133" s="37">
        <v>422</v>
      </c>
    </row>
    <row r="134" spans="1:7" ht="30">
      <c r="A134" s="8" t="s">
        <v>378</v>
      </c>
      <c r="B134" s="9" t="s">
        <v>341</v>
      </c>
      <c r="C134" s="9" t="s">
        <v>276</v>
      </c>
      <c r="D134" s="9" t="s">
        <v>296</v>
      </c>
      <c r="E134" s="71" t="s">
        <v>332</v>
      </c>
      <c r="F134" s="11" t="s">
        <v>286</v>
      </c>
      <c r="G134" s="37">
        <f>1854-2</f>
        <v>1852</v>
      </c>
    </row>
    <row r="135" spans="1:7" ht="30">
      <c r="A135" s="35" t="s">
        <v>327</v>
      </c>
      <c r="B135" s="9" t="s">
        <v>341</v>
      </c>
      <c r="C135" s="9" t="s">
        <v>276</v>
      </c>
      <c r="D135" s="9" t="s">
        <v>296</v>
      </c>
      <c r="E135" s="71" t="s">
        <v>332</v>
      </c>
      <c r="F135" s="110" t="s">
        <v>292</v>
      </c>
      <c r="G135" s="45">
        <v>2</v>
      </c>
    </row>
    <row r="136" spans="1:7" ht="37.5" customHeight="1">
      <c r="A136" s="74" t="s">
        <v>375</v>
      </c>
      <c r="B136" s="9" t="s">
        <v>341</v>
      </c>
      <c r="C136" s="9" t="s">
        <v>276</v>
      </c>
      <c r="D136" s="9" t="s">
        <v>296</v>
      </c>
      <c r="E136" s="71" t="s">
        <v>376</v>
      </c>
      <c r="F136" s="110"/>
      <c r="G136" s="45">
        <f>G137</f>
        <v>1363.1</v>
      </c>
    </row>
    <row r="137" spans="1:7" ht="24.75" customHeight="1">
      <c r="A137" s="74" t="s">
        <v>281</v>
      </c>
      <c r="B137" s="9" t="s">
        <v>341</v>
      </c>
      <c r="C137" s="9" t="s">
        <v>276</v>
      </c>
      <c r="D137" s="9" t="s">
        <v>296</v>
      </c>
      <c r="E137" s="71" t="s">
        <v>376</v>
      </c>
      <c r="F137" s="110" t="s">
        <v>279</v>
      </c>
      <c r="G137" s="45">
        <v>1363.1</v>
      </c>
    </row>
    <row r="138" spans="1:7" ht="26.25" customHeight="1" thickBot="1">
      <c r="A138" s="8" t="s">
        <v>275</v>
      </c>
      <c r="B138" s="17"/>
      <c r="C138" s="18"/>
      <c r="D138" s="18"/>
      <c r="E138" s="73"/>
      <c r="F138" s="18"/>
      <c r="G138" s="19">
        <f>G128+G16</f>
        <v>195909.60000000003</v>
      </c>
    </row>
    <row r="139" ht="28.5" customHeight="1" thickTop="1"/>
    <row r="140" spans="1:7" ht="15">
      <c r="A140" s="173" t="s">
        <v>491</v>
      </c>
      <c r="B140" s="173"/>
      <c r="C140" s="173"/>
      <c r="D140" s="173"/>
      <c r="E140" s="173"/>
      <c r="F140" s="173"/>
      <c r="G140" s="173"/>
    </row>
    <row r="141" spans="1:2" ht="15">
      <c r="A141" s="24"/>
      <c r="B141" s="24"/>
    </row>
    <row r="142" spans="1:7" ht="15">
      <c r="A142" s="24"/>
      <c r="B142" s="24"/>
      <c r="G142" s="25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</sheetData>
  <sheetProtection/>
  <mergeCells count="6">
    <mergeCell ref="A13:G13"/>
    <mergeCell ref="A140:G140"/>
    <mergeCell ref="A115:G115"/>
    <mergeCell ref="A92:G92"/>
    <mergeCell ref="A59:G59"/>
    <mergeCell ref="A34:G34"/>
  </mergeCells>
  <printOptions/>
  <pageMargins left="0.75" right="0.65" top="0.25" bottom="0.22" header="0.21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0"/>
  <sheetViews>
    <sheetView workbookViewId="0" topLeftCell="A152">
      <selection activeCell="D122" sqref="D122"/>
    </sheetView>
  </sheetViews>
  <sheetFormatPr defaultColWidth="9.140625" defaultRowHeight="12"/>
  <cols>
    <col min="1" max="1" width="8.8515625" style="112" customWidth="1"/>
    <col min="2" max="2" width="48.8515625" style="113" customWidth="1"/>
    <col min="3" max="3" width="29.00390625" style="113" customWidth="1"/>
    <col min="4" max="4" width="12.140625" style="158" customWidth="1"/>
    <col min="5" max="5" width="23.00390625" style="113" customWidth="1"/>
    <col min="6" max="6" width="16.421875" style="0" customWidth="1"/>
    <col min="7" max="7" width="18.57421875" style="0" customWidth="1"/>
    <col min="8" max="16384" width="9.140625" style="115" customWidth="1"/>
  </cols>
  <sheetData>
    <row r="1" spans="2:8" ht="15">
      <c r="B1" s="4" t="s">
        <v>487</v>
      </c>
      <c r="C1" s="4"/>
      <c r="D1" s="148"/>
      <c r="E1" s="61"/>
      <c r="H1" s="57"/>
    </row>
    <row r="2" spans="2:8" ht="15">
      <c r="B2" s="4" t="s">
        <v>345</v>
      </c>
      <c r="C2" s="4"/>
      <c r="D2" s="148"/>
      <c r="E2" s="61"/>
      <c r="H2" s="57"/>
    </row>
    <row r="3" spans="2:8" ht="15">
      <c r="B3" s="4" t="s">
        <v>346</v>
      </c>
      <c r="C3" s="4"/>
      <c r="D3" s="148"/>
      <c r="E3" s="61"/>
      <c r="H3" s="57"/>
    </row>
    <row r="4" spans="2:8" ht="15">
      <c r="B4" s="4" t="s">
        <v>347</v>
      </c>
      <c r="C4" s="4"/>
      <c r="D4" s="148"/>
      <c r="E4" s="61"/>
      <c r="H4" s="57"/>
    </row>
    <row r="5" spans="2:8" ht="15">
      <c r="B5" s="4" t="s">
        <v>348</v>
      </c>
      <c r="C5" s="4"/>
      <c r="D5" s="148"/>
      <c r="E5" s="61"/>
      <c r="H5" s="57"/>
    </row>
    <row r="6" spans="2:8" ht="15">
      <c r="B6" s="56"/>
      <c r="C6" s="56"/>
      <c r="D6" s="148"/>
      <c r="E6" s="67"/>
      <c r="H6" s="57"/>
    </row>
    <row r="7" spans="2:8" ht="15">
      <c r="B7" s="4" t="s">
        <v>85</v>
      </c>
      <c r="C7" s="4"/>
      <c r="D7" s="148"/>
      <c r="E7" s="61"/>
      <c r="H7" s="57"/>
    </row>
    <row r="8" spans="2:8" ht="15">
      <c r="B8" s="4" t="s">
        <v>345</v>
      </c>
      <c r="C8" s="4"/>
      <c r="D8" s="148"/>
      <c r="E8" s="61"/>
      <c r="H8" s="57"/>
    </row>
    <row r="9" spans="2:8" ht="15">
      <c r="B9" s="4" t="s">
        <v>346</v>
      </c>
      <c r="C9" s="4"/>
      <c r="D9" s="148"/>
      <c r="E9" s="61"/>
      <c r="H9" s="57"/>
    </row>
    <row r="10" spans="2:8" ht="15">
      <c r="B10" s="4" t="s">
        <v>347</v>
      </c>
      <c r="C10" s="4"/>
      <c r="D10" s="148"/>
      <c r="E10" s="61"/>
      <c r="H10" s="57"/>
    </row>
    <row r="11" spans="2:8" ht="15">
      <c r="B11" s="4" t="s">
        <v>84</v>
      </c>
      <c r="C11" s="4"/>
      <c r="D11" s="148"/>
      <c r="E11" s="61"/>
      <c r="H11" s="57"/>
    </row>
    <row r="13" spans="1:5" ht="28.5" customHeight="1">
      <c r="A13" s="174" t="s">
        <v>0</v>
      </c>
      <c r="B13" s="174"/>
      <c r="C13" s="174"/>
      <c r="D13" s="174"/>
      <c r="E13" s="174"/>
    </row>
    <row r="14" spans="1:5" ht="33" customHeight="1">
      <c r="A14" s="175" t="s">
        <v>1</v>
      </c>
      <c r="B14" s="175"/>
      <c r="C14" s="175"/>
      <c r="D14" s="175"/>
      <c r="E14" s="175"/>
    </row>
    <row r="15" spans="1:5" ht="63">
      <c r="A15" s="116" t="s">
        <v>2</v>
      </c>
      <c r="B15" s="117" t="s">
        <v>3</v>
      </c>
      <c r="C15" s="117" t="s">
        <v>4</v>
      </c>
      <c r="D15" s="149" t="s">
        <v>5</v>
      </c>
      <c r="E15" s="117" t="s">
        <v>6</v>
      </c>
    </row>
    <row r="16" spans="1:5" ht="30.75" customHeight="1">
      <c r="A16" s="178" t="s">
        <v>7</v>
      </c>
      <c r="B16" s="178"/>
      <c r="C16" s="118" t="s">
        <v>8</v>
      </c>
      <c r="D16" s="150">
        <f>D17</f>
        <v>900</v>
      </c>
      <c r="E16" s="117"/>
    </row>
    <row r="17" spans="1:5" ht="41.25" customHeight="1">
      <c r="A17" s="119" t="s">
        <v>9</v>
      </c>
      <c r="B17" s="120" t="s">
        <v>10</v>
      </c>
      <c r="C17" s="121"/>
      <c r="D17" s="138">
        <v>900</v>
      </c>
      <c r="E17" s="120" t="s">
        <v>11</v>
      </c>
    </row>
    <row r="18" spans="1:5" ht="29.25" customHeight="1">
      <c r="A18" s="178" t="s">
        <v>12</v>
      </c>
      <c r="B18" s="178"/>
      <c r="C18" s="118" t="s">
        <v>13</v>
      </c>
      <c r="D18" s="151">
        <f>D19+D41</f>
        <v>20576.899999999998</v>
      </c>
      <c r="E18" s="118"/>
    </row>
    <row r="19" spans="1:5" ht="30.75" customHeight="1">
      <c r="A19" s="183" t="s">
        <v>218</v>
      </c>
      <c r="B19" s="183"/>
      <c r="C19" s="140" t="s">
        <v>14</v>
      </c>
      <c r="D19" s="152">
        <f>SUM(D20:D40)</f>
        <v>15675.699999999999</v>
      </c>
      <c r="E19" s="118"/>
    </row>
    <row r="20" spans="1:5" ht="45">
      <c r="A20" s="122" t="s">
        <v>15</v>
      </c>
      <c r="B20" s="121" t="s">
        <v>16</v>
      </c>
      <c r="C20" s="121" t="s">
        <v>17</v>
      </c>
      <c r="D20" s="138">
        <v>7355.3</v>
      </c>
      <c r="E20" s="121" t="s">
        <v>18</v>
      </c>
    </row>
    <row r="21" spans="1:5" ht="44.25" customHeight="1">
      <c r="A21" s="122" t="s">
        <v>19</v>
      </c>
      <c r="B21" s="121" t="s">
        <v>20</v>
      </c>
      <c r="C21" s="121" t="s">
        <v>217</v>
      </c>
      <c r="D21" s="138">
        <v>300</v>
      </c>
      <c r="E21" s="179" t="s">
        <v>21</v>
      </c>
    </row>
    <row r="22" spans="1:5" ht="56.25" customHeight="1">
      <c r="A22" s="122" t="s">
        <v>22</v>
      </c>
      <c r="B22" s="121" t="s">
        <v>23</v>
      </c>
      <c r="C22" s="121" t="s">
        <v>24</v>
      </c>
      <c r="D22" s="138">
        <f>1000-1000</f>
        <v>0</v>
      </c>
      <c r="E22" s="180"/>
    </row>
    <row r="23" spans="1:5" ht="42.75" customHeight="1">
      <c r="A23" s="122" t="s">
        <v>25</v>
      </c>
      <c r="B23" s="121" t="s">
        <v>26</v>
      </c>
      <c r="C23" s="121" t="s">
        <v>216</v>
      </c>
      <c r="D23" s="138">
        <v>700</v>
      </c>
      <c r="E23" s="180"/>
    </row>
    <row r="24" spans="1:5" ht="57.75" customHeight="1">
      <c r="A24" s="122" t="s">
        <v>27</v>
      </c>
      <c r="B24" s="121" t="s">
        <v>20</v>
      </c>
      <c r="C24" s="121" t="s">
        <v>219</v>
      </c>
      <c r="D24" s="138">
        <v>600</v>
      </c>
      <c r="E24" s="180"/>
    </row>
    <row r="25" spans="1:5" ht="54.75" customHeight="1">
      <c r="A25" s="122" t="s">
        <v>28</v>
      </c>
      <c r="B25" s="121" t="s">
        <v>20</v>
      </c>
      <c r="C25" s="121" t="s">
        <v>29</v>
      </c>
      <c r="D25" s="138">
        <v>150</v>
      </c>
      <c r="E25" s="180"/>
    </row>
    <row r="26" spans="1:5" ht="41.25" customHeight="1">
      <c r="A26" s="122" t="s">
        <v>30</v>
      </c>
      <c r="B26" s="121" t="s">
        <v>20</v>
      </c>
      <c r="C26" s="121" t="s">
        <v>31</v>
      </c>
      <c r="D26" s="138">
        <v>150</v>
      </c>
      <c r="E26" s="180"/>
    </row>
    <row r="27" spans="1:5" ht="42" customHeight="1">
      <c r="A27" s="122" t="s">
        <v>32</v>
      </c>
      <c r="B27" s="121" t="s">
        <v>20</v>
      </c>
      <c r="C27" s="121" t="s">
        <v>33</v>
      </c>
      <c r="D27" s="138">
        <v>350</v>
      </c>
      <c r="E27" s="180"/>
    </row>
    <row r="28" spans="1:5" ht="84.75" customHeight="1">
      <c r="A28" s="122" t="s">
        <v>34</v>
      </c>
      <c r="B28" s="121" t="s">
        <v>35</v>
      </c>
      <c r="C28" s="121" t="s">
        <v>36</v>
      </c>
      <c r="D28" s="138">
        <v>400</v>
      </c>
      <c r="E28" s="180"/>
    </row>
    <row r="29" spans="1:5" ht="104.25" customHeight="1">
      <c r="A29" s="122" t="s">
        <v>37</v>
      </c>
      <c r="B29" s="121" t="s">
        <v>38</v>
      </c>
      <c r="C29" s="121" t="s">
        <v>215</v>
      </c>
      <c r="D29" s="138">
        <f>1000-1000</f>
        <v>0</v>
      </c>
      <c r="E29" s="180"/>
    </row>
    <row r="30" spans="1:5" ht="56.25" customHeight="1">
      <c r="A30" s="122" t="s">
        <v>39</v>
      </c>
      <c r="B30" s="121" t="s">
        <v>40</v>
      </c>
      <c r="C30" s="121" t="s">
        <v>214</v>
      </c>
      <c r="D30" s="138">
        <v>500</v>
      </c>
      <c r="E30" s="180"/>
    </row>
    <row r="31" spans="1:5" ht="100.5" customHeight="1">
      <c r="A31" s="122" t="s">
        <v>41</v>
      </c>
      <c r="B31" s="121" t="s">
        <v>42</v>
      </c>
      <c r="C31" s="121" t="s">
        <v>213</v>
      </c>
      <c r="D31" s="138">
        <f>1000-287.1</f>
        <v>712.9</v>
      </c>
      <c r="E31" s="180"/>
    </row>
    <row r="32" spans="1:5" ht="39" customHeight="1">
      <c r="A32" s="122" t="s">
        <v>43</v>
      </c>
      <c r="B32" s="121" t="s">
        <v>44</v>
      </c>
      <c r="C32" s="121" t="s">
        <v>212</v>
      </c>
      <c r="D32" s="138">
        <v>250</v>
      </c>
      <c r="E32" s="180"/>
    </row>
    <row r="33" spans="1:5" ht="39" customHeight="1">
      <c r="A33" s="122" t="s">
        <v>45</v>
      </c>
      <c r="B33" s="121" t="s">
        <v>44</v>
      </c>
      <c r="C33" s="121" t="s">
        <v>46</v>
      </c>
      <c r="D33" s="138">
        <v>250</v>
      </c>
      <c r="E33" s="180"/>
    </row>
    <row r="34" spans="1:5" ht="37.5" customHeight="1">
      <c r="A34" s="122" t="s">
        <v>47</v>
      </c>
      <c r="B34" s="121" t="s">
        <v>48</v>
      </c>
      <c r="C34" s="121" t="s">
        <v>211</v>
      </c>
      <c r="D34" s="138">
        <v>100</v>
      </c>
      <c r="E34" s="180"/>
    </row>
    <row r="35" spans="1:5" ht="38.25" customHeight="1">
      <c r="A35" s="122" t="s">
        <v>49</v>
      </c>
      <c r="B35" s="121" t="s">
        <v>48</v>
      </c>
      <c r="C35" s="121" t="s">
        <v>210</v>
      </c>
      <c r="D35" s="138">
        <f>800+253</f>
        <v>1053</v>
      </c>
      <c r="E35" s="181"/>
    </row>
    <row r="36" spans="1:5" ht="38.25" customHeight="1">
      <c r="A36" s="122" t="s">
        <v>448</v>
      </c>
      <c r="B36" s="121" t="s">
        <v>449</v>
      </c>
      <c r="C36" s="121"/>
      <c r="D36" s="138">
        <v>412.5</v>
      </c>
      <c r="E36" s="121" t="s">
        <v>18</v>
      </c>
    </row>
    <row r="37" spans="1:5" ht="38.25" customHeight="1">
      <c r="A37" s="122" t="s">
        <v>463</v>
      </c>
      <c r="B37" s="121" t="s">
        <v>464</v>
      </c>
      <c r="C37" s="121"/>
      <c r="D37" s="138">
        <v>499.9</v>
      </c>
      <c r="E37" s="121" t="s">
        <v>18</v>
      </c>
    </row>
    <row r="38" spans="1:5" ht="38.25" customHeight="1">
      <c r="A38" s="121" t="s">
        <v>477</v>
      </c>
      <c r="B38" s="121" t="s">
        <v>479</v>
      </c>
      <c r="C38" s="121"/>
      <c r="D38" s="138">
        <f>75+141.6</f>
        <v>216.6</v>
      </c>
      <c r="E38" s="121"/>
    </row>
    <row r="39" spans="1:5" ht="38.25" customHeight="1">
      <c r="A39" s="121" t="s">
        <v>478</v>
      </c>
      <c r="B39" s="121" t="s">
        <v>480</v>
      </c>
      <c r="C39" s="121"/>
      <c r="D39" s="138">
        <v>175.5</v>
      </c>
      <c r="E39" s="160"/>
    </row>
    <row r="40" spans="1:5" ht="48" customHeight="1">
      <c r="A40" s="121" t="s">
        <v>489</v>
      </c>
      <c r="B40" s="121" t="s">
        <v>488</v>
      </c>
      <c r="C40" s="121"/>
      <c r="D40" s="138">
        <v>1500</v>
      </c>
      <c r="E40" s="160"/>
    </row>
    <row r="41" spans="1:5" ht="46.5" customHeight="1">
      <c r="A41" s="183" t="s">
        <v>50</v>
      </c>
      <c r="B41" s="183"/>
      <c r="C41" s="140" t="s">
        <v>51</v>
      </c>
      <c r="D41" s="152">
        <f>SUM(D42:D62)-D60-D59-D58-D57-D56-D55</f>
        <v>4901.2</v>
      </c>
      <c r="E41" s="118"/>
    </row>
    <row r="42" spans="1:5" ht="57.75" customHeight="1">
      <c r="A42" s="123" t="s">
        <v>52</v>
      </c>
      <c r="B42" s="144" t="s">
        <v>53</v>
      </c>
      <c r="C42" s="124" t="s">
        <v>54</v>
      </c>
      <c r="D42" s="138">
        <v>40</v>
      </c>
      <c r="E42" s="176" t="s">
        <v>18</v>
      </c>
    </row>
    <row r="43" spans="1:5" ht="27" customHeight="1">
      <c r="A43" s="123" t="s">
        <v>55</v>
      </c>
      <c r="B43" s="129"/>
      <c r="C43" s="124" t="s">
        <v>56</v>
      </c>
      <c r="D43" s="138">
        <v>100</v>
      </c>
      <c r="E43" s="177"/>
    </row>
    <row r="44" spans="1:5" ht="39" customHeight="1">
      <c r="A44" s="123" t="s">
        <v>57</v>
      </c>
      <c r="B44" s="129"/>
      <c r="C44" s="124" t="s">
        <v>58</v>
      </c>
      <c r="D44" s="154">
        <f>80+50</f>
        <v>130</v>
      </c>
      <c r="E44" s="177"/>
    </row>
    <row r="45" spans="1:5" ht="29.25" customHeight="1">
      <c r="A45" s="123" t="s">
        <v>59</v>
      </c>
      <c r="B45" s="129"/>
      <c r="C45" s="124" t="s">
        <v>60</v>
      </c>
      <c r="D45" s="154">
        <v>40</v>
      </c>
      <c r="E45" s="177"/>
    </row>
    <row r="46" spans="1:5" ht="35.25" customHeight="1">
      <c r="A46" s="123" t="s">
        <v>61</v>
      </c>
      <c r="B46" s="129"/>
      <c r="C46" s="124" t="s">
        <v>62</v>
      </c>
      <c r="D46" s="154">
        <f>80+60</f>
        <v>140</v>
      </c>
      <c r="E46" s="177"/>
    </row>
    <row r="47" spans="1:5" ht="27" customHeight="1">
      <c r="A47" s="123" t="s">
        <v>63</v>
      </c>
      <c r="B47" s="129"/>
      <c r="C47" s="124" t="s">
        <v>64</v>
      </c>
      <c r="D47" s="154">
        <f>80+50</f>
        <v>130</v>
      </c>
      <c r="E47" s="177"/>
    </row>
    <row r="48" spans="1:5" ht="38.25" customHeight="1">
      <c r="A48" s="123" t="s">
        <v>65</v>
      </c>
      <c r="B48" s="129"/>
      <c r="C48" s="124" t="s">
        <v>66</v>
      </c>
      <c r="D48" s="138">
        <v>1500</v>
      </c>
      <c r="E48" s="177"/>
    </row>
    <row r="49" spans="1:5" ht="50.25" customHeight="1">
      <c r="A49" s="123" t="s">
        <v>67</v>
      </c>
      <c r="B49" s="129"/>
      <c r="C49" s="124" t="s">
        <v>68</v>
      </c>
      <c r="D49" s="138">
        <v>100</v>
      </c>
      <c r="E49" s="177"/>
    </row>
    <row r="50" spans="1:5" ht="39.75" customHeight="1">
      <c r="A50" s="123" t="s">
        <v>69</v>
      </c>
      <c r="B50" s="129"/>
      <c r="C50" s="124" t="s">
        <v>70</v>
      </c>
      <c r="D50" s="138">
        <v>100</v>
      </c>
      <c r="E50" s="177"/>
    </row>
    <row r="51" spans="1:5" ht="82.5" customHeight="1">
      <c r="A51" s="123" t="s">
        <v>71</v>
      </c>
      <c r="B51" s="129"/>
      <c r="C51" s="124" t="s">
        <v>72</v>
      </c>
      <c r="D51" s="138">
        <v>100</v>
      </c>
      <c r="E51" s="177"/>
    </row>
    <row r="52" spans="1:5" ht="83.25" customHeight="1">
      <c r="A52" s="123" t="s">
        <v>73</v>
      </c>
      <c r="B52" s="129"/>
      <c r="C52" s="124" t="s">
        <v>74</v>
      </c>
      <c r="D52" s="138">
        <v>100</v>
      </c>
      <c r="E52" s="177"/>
    </row>
    <row r="53" spans="1:5" ht="78.75" customHeight="1">
      <c r="A53" s="123" t="s">
        <v>75</v>
      </c>
      <c r="B53" s="129"/>
      <c r="C53" s="124" t="s">
        <v>76</v>
      </c>
      <c r="D53" s="138">
        <v>680</v>
      </c>
      <c r="E53" s="177"/>
    </row>
    <row r="54" spans="1:5" ht="63.75" customHeight="1">
      <c r="A54" s="123" t="s">
        <v>386</v>
      </c>
      <c r="B54" s="129"/>
      <c r="C54" s="124" t="s">
        <v>398</v>
      </c>
      <c r="D54" s="138">
        <v>1202.9</v>
      </c>
      <c r="E54" s="129"/>
    </row>
    <row r="55" spans="1:5" ht="101.25" customHeight="1">
      <c r="A55" s="123"/>
      <c r="B55" s="129"/>
      <c r="C55" s="131" t="s">
        <v>473</v>
      </c>
      <c r="D55" s="155">
        <v>70</v>
      </c>
      <c r="E55" s="129"/>
    </row>
    <row r="56" spans="1:5" ht="68.25" customHeight="1">
      <c r="A56" s="123"/>
      <c r="B56" s="129"/>
      <c r="C56" s="131" t="s">
        <v>394</v>
      </c>
      <c r="D56" s="155">
        <v>70</v>
      </c>
      <c r="E56" s="129"/>
    </row>
    <row r="57" spans="1:5" ht="68.25" customHeight="1">
      <c r="A57" s="123"/>
      <c r="B57" s="129"/>
      <c r="C57" s="131" t="s">
        <v>395</v>
      </c>
      <c r="D57" s="155">
        <v>69.2</v>
      </c>
      <c r="E57" s="129"/>
    </row>
    <row r="58" spans="1:5" ht="68.25" customHeight="1">
      <c r="A58" s="123"/>
      <c r="B58" s="129"/>
      <c r="C58" s="131" t="s">
        <v>472</v>
      </c>
      <c r="D58" s="132">
        <v>40</v>
      </c>
      <c r="E58" s="129"/>
    </row>
    <row r="59" spans="1:5" ht="68.25" customHeight="1">
      <c r="A59" s="123"/>
      <c r="B59" s="129"/>
      <c r="C59" s="131" t="s">
        <v>396</v>
      </c>
      <c r="D59" s="132">
        <v>330</v>
      </c>
      <c r="E59" s="129"/>
    </row>
    <row r="60" spans="1:5" ht="82.5" customHeight="1">
      <c r="A60" s="123"/>
      <c r="B60" s="129"/>
      <c r="C60" s="131" t="s">
        <v>397</v>
      </c>
      <c r="D60" s="132">
        <v>623.667</v>
      </c>
      <c r="E60" s="129"/>
    </row>
    <row r="61" spans="1:5" ht="49.5" customHeight="1">
      <c r="A61" s="123" t="s">
        <v>399</v>
      </c>
      <c r="B61" s="124" t="s">
        <v>400</v>
      </c>
      <c r="C61" s="124"/>
      <c r="D61" s="138">
        <v>218.3</v>
      </c>
      <c r="E61" s="121" t="s">
        <v>18</v>
      </c>
    </row>
    <row r="62" spans="1:5" ht="78" customHeight="1">
      <c r="A62" s="123" t="s">
        <v>462</v>
      </c>
      <c r="B62" s="121" t="s">
        <v>460</v>
      </c>
      <c r="C62" s="121" t="s">
        <v>461</v>
      </c>
      <c r="D62" s="138">
        <v>320</v>
      </c>
      <c r="E62" s="121" t="s">
        <v>18</v>
      </c>
    </row>
    <row r="63" spans="1:5" ht="27.75" customHeight="1">
      <c r="A63" s="178" t="s">
        <v>77</v>
      </c>
      <c r="B63" s="178"/>
      <c r="C63" s="118" t="s">
        <v>78</v>
      </c>
      <c r="D63" s="151">
        <f>D64+D86+D108</f>
        <v>91838.82521999998</v>
      </c>
      <c r="E63" s="118"/>
    </row>
    <row r="64" spans="1:5" ht="30" customHeight="1">
      <c r="A64" s="183" t="s">
        <v>79</v>
      </c>
      <c r="B64" s="183"/>
      <c r="C64" s="140" t="s">
        <v>80</v>
      </c>
      <c r="D64" s="152">
        <f>SUM(D65:D85)-D75-D76-D77-D78-D79-D80-D81</f>
        <v>34276.09999999999</v>
      </c>
      <c r="E64" s="118"/>
    </row>
    <row r="65" spans="1:5" ht="42" customHeight="1">
      <c r="A65" s="122" t="s">
        <v>81</v>
      </c>
      <c r="B65" s="121" t="s">
        <v>82</v>
      </c>
      <c r="C65" s="121" t="s">
        <v>86</v>
      </c>
      <c r="D65" s="138">
        <v>0</v>
      </c>
      <c r="E65" s="121" t="s">
        <v>21</v>
      </c>
    </row>
    <row r="66" spans="1:5" ht="39.75" customHeight="1">
      <c r="A66" s="122" t="s">
        <v>87</v>
      </c>
      <c r="B66" s="121" t="s">
        <v>82</v>
      </c>
      <c r="C66" s="121" t="s">
        <v>88</v>
      </c>
      <c r="D66" s="138">
        <v>0</v>
      </c>
      <c r="E66" s="121" t="s">
        <v>21</v>
      </c>
    </row>
    <row r="67" spans="1:5" ht="42" customHeight="1">
      <c r="A67" s="122" t="s">
        <v>89</v>
      </c>
      <c r="B67" s="121" t="s">
        <v>82</v>
      </c>
      <c r="C67" s="121" t="s">
        <v>90</v>
      </c>
      <c r="D67" s="138">
        <v>0</v>
      </c>
      <c r="E67" s="121" t="s">
        <v>21</v>
      </c>
    </row>
    <row r="68" spans="1:5" ht="45.75" customHeight="1">
      <c r="A68" s="122" t="s">
        <v>91</v>
      </c>
      <c r="B68" s="121" t="s">
        <v>82</v>
      </c>
      <c r="C68" s="121" t="s">
        <v>92</v>
      </c>
      <c r="D68" s="138">
        <v>250</v>
      </c>
      <c r="E68" s="121" t="s">
        <v>21</v>
      </c>
    </row>
    <row r="69" spans="1:5" ht="39" customHeight="1">
      <c r="A69" s="122" t="s">
        <v>93</v>
      </c>
      <c r="B69" s="121" t="s">
        <v>94</v>
      </c>
      <c r="C69" s="121" t="s">
        <v>209</v>
      </c>
      <c r="D69" s="138">
        <v>400</v>
      </c>
      <c r="E69" s="121" t="s">
        <v>21</v>
      </c>
    </row>
    <row r="70" spans="1:5" ht="40.5" customHeight="1">
      <c r="A70" s="122" t="s">
        <v>95</v>
      </c>
      <c r="B70" s="121" t="s">
        <v>96</v>
      </c>
      <c r="C70" s="121" t="s">
        <v>97</v>
      </c>
      <c r="D70" s="138">
        <v>500</v>
      </c>
      <c r="E70" s="121" t="s">
        <v>21</v>
      </c>
    </row>
    <row r="71" spans="1:5" ht="48" customHeight="1">
      <c r="A71" s="122" t="s">
        <v>388</v>
      </c>
      <c r="B71" s="124" t="s">
        <v>401</v>
      </c>
      <c r="C71" s="121" t="s">
        <v>402</v>
      </c>
      <c r="D71" s="138">
        <f>19524.1+4500</f>
        <v>24024.1</v>
      </c>
      <c r="E71" s="121"/>
    </row>
    <row r="72" spans="1:5" ht="57" customHeight="1">
      <c r="A72" s="122" t="s">
        <v>393</v>
      </c>
      <c r="B72" s="124" t="s">
        <v>403</v>
      </c>
      <c r="C72" s="121"/>
      <c r="D72" s="138">
        <v>1000</v>
      </c>
      <c r="E72" s="121" t="s">
        <v>18</v>
      </c>
    </row>
    <row r="73" spans="1:5" ht="79.5" customHeight="1">
      <c r="A73" s="122" t="s">
        <v>405</v>
      </c>
      <c r="B73" s="124" t="s">
        <v>404</v>
      </c>
      <c r="C73" s="121" t="s">
        <v>450</v>
      </c>
      <c r="D73" s="138">
        <f>1640-1286.7</f>
        <v>353.29999999999995</v>
      </c>
      <c r="E73" s="121"/>
    </row>
    <row r="74" spans="1:5" ht="22.5" customHeight="1">
      <c r="A74" s="191" t="s">
        <v>423</v>
      </c>
      <c r="B74" s="176" t="s">
        <v>424</v>
      </c>
      <c r="C74" s="121" t="s">
        <v>430</v>
      </c>
      <c r="D74" s="138">
        <f>SUM(D75:D81)</f>
        <v>3902.2999999999997</v>
      </c>
      <c r="E74" s="121"/>
    </row>
    <row r="75" spans="1:5" ht="15">
      <c r="A75" s="192"/>
      <c r="B75" s="177"/>
      <c r="C75" s="136" t="s">
        <v>425</v>
      </c>
      <c r="D75" s="156">
        <f>803.7+85.4</f>
        <v>889.1</v>
      </c>
      <c r="E75" s="121"/>
    </row>
    <row r="76" spans="1:5" ht="30">
      <c r="A76" s="192"/>
      <c r="B76" s="177"/>
      <c r="C76" s="136" t="s">
        <v>426</v>
      </c>
      <c r="D76" s="156">
        <v>324.3</v>
      </c>
      <c r="E76" s="121"/>
    </row>
    <row r="77" spans="1:5" ht="15">
      <c r="A77" s="192"/>
      <c r="B77" s="177"/>
      <c r="C77" s="136" t="s">
        <v>429</v>
      </c>
      <c r="D77" s="156">
        <v>769.3</v>
      </c>
      <c r="E77" s="121"/>
    </row>
    <row r="78" spans="1:5" ht="18.75" customHeight="1">
      <c r="A78" s="192"/>
      <c r="B78" s="177"/>
      <c r="C78" s="136" t="s">
        <v>427</v>
      </c>
      <c r="D78" s="156">
        <f>46+471+1.4</f>
        <v>518.4</v>
      </c>
      <c r="E78" s="121"/>
    </row>
    <row r="79" spans="1:5" ht="15">
      <c r="A79" s="192"/>
      <c r="B79" s="177"/>
      <c r="C79" s="136" t="s">
        <v>428</v>
      </c>
      <c r="D79" s="156">
        <v>394.7</v>
      </c>
      <c r="E79" s="121"/>
    </row>
    <row r="80" spans="1:5" ht="15">
      <c r="A80" s="192"/>
      <c r="B80" s="177"/>
      <c r="C80" s="136" t="s">
        <v>442</v>
      </c>
      <c r="D80" s="145">
        <f>444.6+109.5</f>
        <v>554.1</v>
      </c>
      <c r="E80" s="121"/>
    </row>
    <row r="81" spans="1:5" ht="15">
      <c r="A81" s="193"/>
      <c r="B81" s="194"/>
      <c r="C81" s="136" t="s">
        <v>443</v>
      </c>
      <c r="D81" s="145">
        <f>405.4+47</f>
        <v>452.4</v>
      </c>
      <c r="E81" s="121"/>
    </row>
    <row r="82" spans="1:5" ht="43.5" customHeight="1">
      <c r="A82" s="141" t="s">
        <v>451</v>
      </c>
      <c r="B82" s="159" t="s">
        <v>452</v>
      </c>
      <c r="C82" s="142" t="s">
        <v>453</v>
      </c>
      <c r="D82" s="146">
        <v>300</v>
      </c>
      <c r="E82" s="121"/>
    </row>
    <row r="83" spans="1:5" ht="30">
      <c r="A83" s="141" t="s">
        <v>454</v>
      </c>
      <c r="B83" s="159" t="s">
        <v>455</v>
      </c>
      <c r="C83" s="136" t="s">
        <v>456</v>
      </c>
      <c r="D83" s="145">
        <v>2928.3</v>
      </c>
      <c r="E83" s="121"/>
    </row>
    <row r="84" spans="1:5" ht="30">
      <c r="A84" s="141" t="s">
        <v>465</v>
      </c>
      <c r="B84" s="159" t="s">
        <v>469</v>
      </c>
      <c r="C84" s="136" t="s">
        <v>470</v>
      </c>
      <c r="D84" s="145">
        <v>283</v>
      </c>
      <c r="E84" s="121"/>
    </row>
    <row r="85" spans="1:5" ht="45">
      <c r="A85" s="141" t="s">
        <v>468</v>
      </c>
      <c r="B85" s="159" t="s">
        <v>476</v>
      </c>
      <c r="C85" s="136"/>
      <c r="D85" s="145">
        <v>335.1</v>
      </c>
      <c r="E85" s="121" t="s">
        <v>18</v>
      </c>
    </row>
    <row r="86" spans="1:5" ht="27" customHeight="1">
      <c r="A86" s="183" t="s">
        <v>98</v>
      </c>
      <c r="B86" s="183"/>
      <c r="C86" s="140" t="s">
        <v>99</v>
      </c>
      <c r="D86" s="152">
        <f>SUM(D87:D107)-D90-D91-D92-D93-D94-D95-D96-D97-D98-D99-D100-D101-D102</f>
        <v>16445.225219999993</v>
      </c>
      <c r="E86" s="118"/>
    </row>
    <row r="87" spans="1:5" ht="45">
      <c r="A87" s="122" t="s">
        <v>100</v>
      </c>
      <c r="B87" s="121" t="s">
        <v>101</v>
      </c>
      <c r="C87" s="121" t="s">
        <v>102</v>
      </c>
      <c r="D87" s="138">
        <v>0</v>
      </c>
      <c r="E87" s="121" t="s">
        <v>103</v>
      </c>
    </row>
    <row r="88" spans="1:5" ht="30">
      <c r="A88" s="122" t="s">
        <v>104</v>
      </c>
      <c r="B88" s="125" t="s">
        <v>105</v>
      </c>
      <c r="C88" s="118"/>
      <c r="D88" s="138">
        <f>3500-2990</f>
        <v>510</v>
      </c>
      <c r="E88" s="121" t="s">
        <v>11</v>
      </c>
    </row>
    <row r="89" spans="1:5" ht="45">
      <c r="A89" s="122" t="s">
        <v>389</v>
      </c>
      <c r="B89" s="124" t="s">
        <v>387</v>
      </c>
      <c r="C89" s="118"/>
      <c r="D89" s="138">
        <f>SUM(D90:D102)</f>
        <v>6517.62522</v>
      </c>
      <c r="E89" s="179" t="s">
        <v>18</v>
      </c>
    </row>
    <row r="90" spans="1:5" ht="25.5">
      <c r="A90" s="122"/>
      <c r="B90" s="131" t="s">
        <v>406</v>
      </c>
      <c r="C90" s="130"/>
      <c r="D90" s="132">
        <v>821.3</v>
      </c>
      <c r="E90" s="180"/>
    </row>
    <row r="91" spans="1:5" ht="76.5">
      <c r="A91" s="122"/>
      <c r="B91" s="131" t="s">
        <v>407</v>
      </c>
      <c r="C91" s="130"/>
      <c r="D91" s="132">
        <v>188.3</v>
      </c>
      <c r="E91" s="180"/>
    </row>
    <row r="92" spans="1:5" ht="63.75">
      <c r="A92" s="122"/>
      <c r="B92" s="131" t="s">
        <v>408</v>
      </c>
      <c r="C92" s="130"/>
      <c r="D92" s="132">
        <v>144.4</v>
      </c>
      <c r="E92" s="180"/>
    </row>
    <row r="93" spans="1:5" ht="25.5">
      <c r="A93" s="122"/>
      <c r="B93" s="131" t="s">
        <v>409</v>
      </c>
      <c r="C93" s="130"/>
      <c r="D93" s="132">
        <v>609.34</v>
      </c>
      <c r="E93" s="180"/>
    </row>
    <row r="94" spans="1:5" ht="38.25">
      <c r="A94" s="122"/>
      <c r="B94" s="131" t="s">
        <v>410</v>
      </c>
      <c r="C94" s="133"/>
      <c r="D94" s="134">
        <v>691.1454</v>
      </c>
      <c r="E94" s="180"/>
    </row>
    <row r="95" spans="1:5" ht="38.25">
      <c r="A95" s="122"/>
      <c r="B95" s="131" t="s">
        <v>411</v>
      </c>
      <c r="C95" s="133"/>
      <c r="D95" s="134">
        <v>1568.673</v>
      </c>
      <c r="E95" s="180"/>
    </row>
    <row r="96" spans="1:5" ht="38.25">
      <c r="A96" s="122"/>
      <c r="B96" s="131" t="s">
        <v>412</v>
      </c>
      <c r="C96" s="133"/>
      <c r="D96" s="134">
        <v>200.66482</v>
      </c>
      <c r="E96" s="180"/>
    </row>
    <row r="97" spans="1:5" ht="25.5">
      <c r="A97" s="122"/>
      <c r="B97" s="131" t="s">
        <v>413</v>
      </c>
      <c r="C97" s="133"/>
      <c r="D97" s="134">
        <v>470.964</v>
      </c>
      <c r="E97" s="180"/>
    </row>
    <row r="98" spans="1:5" ht="38.25">
      <c r="A98" s="122"/>
      <c r="B98" s="131" t="s">
        <v>414</v>
      </c>
      <c r="C98" s="133"/>
      <c r="D98" s="134">
        <v>356.4</v>
      </c>
      <c r="E98" s="180"/>
    </row>
    <row r="99" spans="1:5" ht="38.25">
      <c r="A99" s="122"/>
      <c r="B99" s="131" t="s">
        <v>415</v>
      </c>
      <c r="C99" s="133"/>
      <c r="D99" s="134">
        <v>709.649</v>
      </c>
      <c r="E99" s="180"/>
    </row>
    <row r="100" spans="1:5" ht="38.25">
      <c r="A100" s="122"/>
      <c r="B100" s="131" t="s">
        <v>416</v>
      </c>
      <c r="C100" s="133"/>
      <c r="D100" s="134">
        <v>359.383</v>
      </c>
      <c r="E100" s="180"/>
    </row>
    <row r="101" spans="1:5" ht="38.25">
      <c r="A101" s="122"/>
      <c r="B101" s="131" t="s">
        <v>417</v>
      </c>
      <c r="C101" s="133"/>
      <c r="D101" s="134">
        <v>151.427</v>
      </c>
      <c r="E101" s="180"/>
    </row>
    <row r="102" spans="1:5" ht="38.25">
      <c r="A102" s="122"/>
      <c r="B102" s="131" t="s">
        <v>418</v>
      </c>
      <c r="C102" s="133"/>
      <c r="D102" s="134">
        <v>245.979</v>
      </c>
      <c r="E102" s="181"/>
    </row>
    <row r="103" spans="1:5" ht="32.25" customHeight="1">
      <c r="A103" s="122" t="s">
        <v>390</v>
      </c>
      <c r="B103" s="124" t="s">
        <v>420</v>
      </c>
      <c r="C103" s="118"/>
      <c r="D103" s="138">
        <v>730.6</v>
      </c>
      <c r="E103" s="143" t="s">
        <v>21</v>
      </c>
    </row>
    <row r="104" spans="1:5" ht="30">
      <c r="A104" s="122" t="s">
        <v>391</v>
      </c>
      <c r="B104" s="124" t="s">
        <v>419</v>
      </c>
      <c r="C104" s="135"/>
      <c r="D104" s="138">
        <v>300.9</v>
      </c>
      <c r="E104" s="143" t="s">
        <v>21</v>
      </c>
    </row>
    <row r="105" spans="1:5" ht="30">
      <c r="A105" s="122" t="s">
        <v>444</v>
      </c>
      <c r="B105" s="124" t="s">
        <v>446</v>
      </c>
      <c r="C105" s="135"/>
      <c r="D105" s="187">
        <v>1886.1</v>
      </c>
      <c r="E105" s="179" t="s">
        <v>21</v>
      </c>
    </row>
    <row r="106" spans="1:5" ht="30">
      <c r="A106" s="122" t="s">
        <v>445</v>
      </c>
      <c r="B106" s="124" t="s">
        <v>447</v>
      </c>
      <c r="C106" s="135"/>
      <c r="D106" s="189"/>
      <c r="E106" s="181"/>
    </row>
    <row r="107" spans="1:5" ht="45">
      <c r="A107" s="122" t="s">
        <v>466</v>
      </c>
      <c r="B107" s="124" t="s">
        <v>467</v>
      </c>
      <c r="C107" s="135"/>
      <c r="D107" s="138">
        <v>6500</v>
      </c>
      <c r="E107" s="121" t="s">
        <v>21</v>
      </c>
    </row>
    <row r="108" spans="1:5" ht="25.5" customHeight="1">
      <c r="A108" s="183" t="s">
        <v>238</v>
      </c>
      <c r="B108" s="183"/>
      <c r="C108" s="140" t="s">
        <v>106</v>
      </c>
      <c r="D108" s="152">
        <f>D109+D116+D126+D133+D136</f>
        <v>41117.5</v>
      </c>
      <c r="E108" s="118"/>
    </row>
    <row r="109" spans="1:5" ht="32.25" customHeight="1">
      <c r="A109" s="190" t="s">
        <v>107</v>
      </c>
      <c r="B109" s="190" t="s">
        <v>262</v>
      </c>
      <c r="C109" s="126" t="s">
        <v>108</v>
      </c>
      <c r="D109" s="157">
        <f>SUM(D110:D115)</f>
        <v>9840.9</v>
      </c>
      <c r="E109" s="118"/>
    </row>
    <row r="110" spans="1:5" ht="45">
      <c r="A110" s="122" t="s">
        <v>109</v>
      </c>
      <c r="B110" s="121" t="s">
        <v>110</v>
      </c>
      <c r="C110" s="121" t="s">
        <v>17</v>
      </c>
      <c r="D110" s="138">
        <v>1854</v>
      </c>
      <c r="E110" s="121" t="s">
        <v>18</v>
      </c>
    </row>
    <row r="111" spans="1:5" ht="45">
      <c r="A111" s="122" t="s">
        <v>111</v>
      </c>
      <c r="B111" s="121" t="s">
        <v>112</v>
      </c>
      <c r="C111" s="121" t="s">
        <v>17</v>
      </c>
      <c r="D111" s="138">
        <v>2500</v>
      </c>
      <c r="E111" s="121" t="s">
        <v>18</v>
      </c>
    </row>
    <row r="112" spans="1:5" ht="39" customHeight="1">
      <c r="A112" s="122" t="s">
        <v>113</v>
      </c>
      <c r="B112" s="121" t="s">
        <v>114</v>
      </c>
      <c r="C112" s="121" t="s">
        <v>115</v>
      </c>
      <c r="D112" s="138">
        <v>1273.7</v>
      </c>
      <c r="E112" s="121" t="s">
        <v>18</v>
      </c>
    </row>
    <row r="113" spans="1:5" ht="37.5" customHeight="1">
      <c r="A113" s="122" t="s">
        <v>116</v>
      </c>
      <c r="B113" s="121" t="s">
        <v>117</v>
      </c>
      <c r="C113" s="121" t="s">
        <v>118</v>
      </c>
      <c r="D113" s="138">
        <v>814.2</v>
      </c>
      <c r="E113" s="121" t="s">
        <v>21</v>
      </c>
    </row>
    <row r="114" spans="1:5" ht="36.75" customHeight="1">
      <c r="A114" s="122" t="s">
        <v>119</v>
      </c>
      <c r="B114" s="121" t="s">
        <v>114</v>
      </c>
      <c r="C114" s="121" t="s">
        <v>120</v>
      </c>
      <c r="D114" s="138">
        <v>1000</v>
      </c>
      <c r="E114" s="121" t="s">
        <v>18</v>
      </c>
    </row>
    <row r="115" spans="1:5" ht="36.75" customHeight="1">
      <c r="A115" s="122" t="s">
        <v>474</v>
      </c>
      <c r="B115" s="121" t="s">
        <v>114</v>
      </c>
      <c r="C115" s="121" t="s">
        <v>392</v>
      </c>
      <c r="D115" s="138">
        <v>2399</v>
      </c>
      <c r="E115" s="121" t="s">
        <v>21</v>
      </c>
    </row>
    <row r="116" spans="1:5" ht="71.25" customHeight="1">
      <c r="A116" s="190" t="s">
        <v>121</v>
      </c>
      <c r="B116" s="190" t="s">
        <v>262</v>
      </c>
      <c r="C116" s="126" t="s">
        <v>122</v>
      </c>
      <c r="D116" s="157">
        <f>SUM(D117:D125)</f>
        <v>18227.5</v>
      </c>
      <c r="E116" s="118"/>
    </row>
    <row r="117" spans="1:5" ht="45">
      <c r="A117" s="122" t="s">
        <v>123</v>
      </c>
      <c r="B117" s="121" t="s">
        <v>124</v>
      </c>
      <c r="C117" s="121" t="s">
        <v>17</v>
      </c>
      <c r="D117" s="138">
        <v>5426</v>
      </c>
      <c r="E117" s="121" t="s">
        <v>18</v>
      </c>
    </row>
    <row r="118" spans="1:5" ht="40.5" customHeight="1">
      <c r="A118" s="122" t="s">
        <v>125</v>
      </c>
      <c r="B118" s="121" t="s">
        <v>126</v>
      </c>
      <c r="C118" s="121" t="s">
        <v>127</v>
      </c>
      <c r="D118" s="138">
        <f>2462.4+243.6</f>
        <v>2706</v>
      </c>
      <c r="E118" s="121" t="s">
        <v>21</v>
      </c>
    </row>
    <row r="119" spans="1:5" ht="39.75" customHeight="1">
      <c r="A119" s="122" t="s">
        <v>128</v>
      </c>
      <c r="B119" s="121" t="s">
        <v>129</v>
      </c>
      <c r="C119" s="121" t="s">
        <v>207</v>
      </c>
      <c r="D119" s="138">
        <v>702.4</v>
      </c>
      <c r="E119" s="121" t="s">
        <v>21</v>
      </c>
    </row>
    <row r="120" spans="1:5" ht="42" customHeight="1">
      <c r="A120" s="122" t="s">
        <v>130</v>
      </c>
      <c r="B120" s="121" t="s">
        <v>129</v>
      </c>
      <c r="C120" s="121" t="s">
        <v>206</v>
      </c>
      <c r="D120" s="138">
        <v>1000</v>
      </c>
      <c r="E120" s="121" t="s">
        <v>21</v>
      </c>
    </row>
    <row r="121" spans="1:5" ht="41.25" customHeight="1">
      <c r="A121" s="122" t="s">
        <v>131</v>
      </c>
      <c r="B121" s="121" t="s">
        <v>129</v>
      </c>
      <c r="C121" s="121" t="s">
        <v>205</v>
      </c>
      <c r="D121" s="138">
        <v>496.4</v>
      </c>
      <c r="E121" s="121" t="s">
        <v>21</v>
      </c>
    </row>
    <row r="122" spans="1:5" ht="55.5" customHeight="1">
      <c r="A122" s="122" t="s">
        <v>132</v>
      </c>
      <c r="B122" s="121" t="s">
        <v>133</v>
      </c>
      <c r="C122" s="121" t="s">
        <v>208</v>
      </c>
      <c r="D122" s="138">
        <f>1531.1+150.6</f>
        <v>1681.6999999999998</v>
      </c>
      <c r="E122" s="121" t="s">
        <v>21</v>
      </c>
    </row>
    <row r="123" spans="1:5" ht="52.5" customHeight="1">
      <c r="A123" s="122" t="s">
        <v>134</v>
      </c>
      <c r="B123" s="121" t="s">
        <v>135</v>
      </c>
      <c r="C123" s="121" t="s">
        <v>136</v>
      </c>
      <c r="D123" s="138">
        <v>4865</v>
      </c>
      <c r="E123" s="121" t="s">
        <v>21</v>
      </c>
    </row>
    <row r="124" spans="1:5" ht="54" customHeight="1">
      <c r="A124" s="122" t="s">
        <v>137</v>
      </c>
      <c r="B124" s="121" t="s">
        <v>138</v>
      </c>
      <c r="C124" s="121" t="s">
        <v>139</v>
      </c>
      <c r="D124" s="138">
        <v>1000</v>
      </c>
      <c r="E124" s="121" t="s">
        <v>21</v>
      </c>
    </row>
    <row r="125" spans="1:5" ht="36.75" customHeight="1">
      <c r="A125" s="122" t="s">
        <v>140</v>
      </c>
      <c r="B125" s="121" t="s">
        <v>129</v>
      </c>
      <c r="C125" s="121" t="s">
        <v>141</v>
      </c>
      <c r="D125" s="138">
        <v>350</v>
      </c>
      <c r="E125" s="121" t="s">
        <v>21</v>
      </c>
    </row>
    <row r="126" spans="1:5" ht="33.75" customHeight="1">
      <c r="A126" s="190" t="s">
        <v>142</v>
      </c>
      <c r="B126" s="190" t="s">
        <v>262</v>
      </c>
      <c r="C126" s="126" t="s">
        <v>143</v>
      </c>
      <c r="D126" s="157">
        <f>SUM(D127:D132)</f>
        <v>2200</v>
      </c>
      <c r="E126" s="118"/>
    </row>
    <row r="127" spans="1:5" ht="41.25" customHeight="1">
      <c r="A127" s="122" t="s">
        <v>144</v>
      </c>
      <c r="B127" s="121" t="s">
        <v>145</v>
      </c>
      <c r="C127" s="121" t="s">
        <v>17</v>
      </c>
      <c r="D127" s="138">
        <v>62</v>
      </c>
      <c r="E127" s="121" t="s">
        <v>146</v>
      </c>
    </row>
    <row r="128" spans="1:5" ht="45">
      <c r="A128" s="122" t="s">
        <v>147</v>
      </c>
      <c r="B128" s="121" t="s">
        <v>148</v>
      </c>
      <c r="C128" s="121" t="s">
        <v>17</v>
      </c>
      <c r="D128" s="138">
        <v>500</v>
      </c>
      <c r="E128" s="121" t="s">
        <v>21</v>
      </c>
    </row>
    <row r="129" spans="1:5" ht="45">
      <c r="A129" s="122" t="s">
        <v>149</v>
      </c>
      <c r="B129" s="121" t="s">
        <v>150</v>
      </c>
      <c r="C129" s="121" t="s">
        <v>17</v>
      </c>
      <c r="D129" s="138">
        <v>400</v>
      </c>
      <c r="E129" s="121" t="s">
        <v>21</v>
      </c>
    </row>
    <row r="130" spans="1:5" ht="45">
      <c r="A130" s="122" t="s">
        <v>151</v>
      </c>
      <c r="B130" s="121" t="s">
        <v>152</v>
      </c>
      <c r="C130" s="121" t="s">
        <v>17</v>
      </c>
      <c r="D130" s="138">
        <v>737</v>
      </c>
      <c r="E130" s="121" t="s">
        <v>153</v>
      </c>
    </row>
    <row r="131" spans="1:5" ht="40.5" customHeight="1">
      <c r="A131" s="122" t="s">
        <v>154</v>
      </c>
      <c r="B131" s="121" t="s">
        <v>155</v>
      </c>
      <c r="C131" s="121" t="s">
        <v>17</v>
      </c>
      <c r="D131" s="138">
        <v>250</v>
      </c>
      <c r="E131" s="121" t="s">
        <v>21</v>
      </c>
    </row>
    <row r="132" spans="1:5" ht="30">
      <c r="A132" s="122" t="s">
        <v>457</v>
      </c>
      <c r="B132" s="121" t="s">
        <v>458</v>
      </c>
      <c r="C132" s="121" t="s">
        <v>459</v>
      </c>
      <c r="D132" s="138">
        <v>251</v>
      </c>
      <c r="E132" s="121" t="s">
        <v>21</v>
      </c>
    </row>
    <row r="133" spans="1:5" ht="33" customHeight="1">
      <c r="A133" s="190" t="s">
        <v>156</v>
      </c>
      <c r="B133" s="190" t="s">
        <v>262</v>
      </c>
      <c r="C133" s="126" t="s">
        <v>157</v>
      </c>
      <c r="D133" s="157">
        <f>D134+D135</f>
        <v>7070</v>
      </c>
      <c r="E133" s="118"/>
    </row>
    <row r="134" spans="1:5" ht="36" customHeight="1">
      <c r="A134" s="122" t="s">
        <v>158</v>
      </c>
      <c r="B134" s="121" t="s">
        <v>159</v>
      </c>
      <c r="C134" s="121" t="s">
        <v>160</v>
      </c>
      <c r="D134" s="138">
        <v>4500</v>
      </c>
      <c r="E134" s="121" t="s">
        <v>18</v>
      </c>
    </row>
    <row r="135" spans="1:5" ht="34.5" customHeight="1">
      <c r="A135" s="122" t="s">
        <v>161</v>
      </c>
      <c r="B135" s="121" t="s">
        <v>162</v>
      </c>
      <c r="C135" s="121" t="s">
        <v>238</v>
      </c>
      <c r="D135" s="138">
        <f>2570</f>
        <v>2570</v>
      </c>
      <c r="E135" s="121" t="s">
        <v>11</v>
      </c>
    </row>
    <row r="136" spans="1:5" ht="41.25" customHeight="1">
      <c r="A136" s="190" t="s">
        <v>163</v>
      </c>
      <c r="B136" s="190" t="s">
        <v>262</v>
      </c>
      <c r="C136" s="126" t="s">
        <v>164</v>
      </c>
      <c r="D136" s="157">
        <f>SUM(D137:D157)</f>
        <v>3779.1</v>
      </c>
      <c r="E136" s="118"/>
    </row>
    <row r="137" spans="1:5" ht="39.75" customHeight="1">
      <c r="A137" s="122" t="s">
        <v>165</v>
      </c>
      <c r="B137" s="121" t="s">
        <v>166</v>
      </c>
      <c r="C137" s="121" t="s">
        <v>17</v>
      </c>
      <c r="D137" s="138">
        <v>500</v>
      </c>
      <c r="E137" s="121" t="s">
        <v>21</v>
      </c>
    </row>
    <row r="138" spans="1:5" ht="39.75" customHeight="1">
      <c r="A138" s="122" t="s">
        <v>167</v>
      </c>
      <c r="B138" s="121" t="s">
        <v>168</v>
      </c>
      <c r="C138" s="121" t="s">
        <v>17</v>
      </c>
      <c r="D138" s="138">
        <v>250</v>
      </c>
      <c r="E138" s="121" t="s">
        <v>21</v>
      </c>
    </row>
    <row r="139" spans="1:5" ht="42.75" customHeight="1">
      <c r="A139" s="122" t="s">
        <v>169</v>
      </c>
      <c r="B139" s="121" t="s">
        <v>170</v>
      </c>
      <c r="C139" s="121" t="s">
        <v>17</v>
      </c>
      <c r="D139" s="138">
        <v>350</v>
      </c>
      <c r="E139" s="121" t="s">
        <v>21</v>
      </c>
    </row>
    <row r="140" spans="1:5" ht="52.5" customHeight="1">
      <c r="A140" s="122" t="s">
        <v>171</v>
      </c>
      <c r="B140" s="121" t="s">
        <v>172</v>
      </c>
      <c r="C140" s="121" t="s">
        <v>17</v>
      </c>
      <c r="D140" s="138">
        <v>0</v>
      </c>
      <c r="E140" s="121" t="s">
        <v>21</v>
      </c>
    </row>
    <row r="141" spans="1:5" ht="65.25" customHeight="1">
      <c r="A141" s="122" t="s">
        <v>173</v>
      </c>
      <c r="B141" s="121" t="s">
        <v>174</v>
      </c>
      <c r="C141" s="121" t="s">
        <v>17</v>
      </c>
      <c r="D141" s="138">
        <v>500</v>
      </c>
      <c r="E141" s="121" t="s">
        <v>18</v>
      </c>
    </row>
    <row r="142" spans="1:5" ht="30">
      <c r="A142" s="122" t="s">
        <v>175</v>
      </c>
      <c r="B142" s="121" t="s">
        <v>176</v>
      </c>
      <c r="C142" s="121"/>
      <c r="D142" s="138">
        <v>150</v>
      </c>
      <c r="E142" s="121" t="s">
        <v>21</v>
      </c>
    </row>
    <row r="143" spans="1:5" ht="40.5" customHeight="1">
      <c r="A143" s="122" t="s">
        <v>177</v>
      </c>
      <c r="B143" s="121" t="s">
        <v>178</v>
      </c>
      <c r="C143" s="121" t="s">
        <v>17</v>
      </c>
      <c r="D143" s="138">
        <v>0</v>
      </c>
      <c r="E143" s="121" t="s">
        <v>21</v>
      </c>
    </row>
    <row r="144" spans="1:5" ht="34.5" customHeight="1">
      <c r="A144" s="122" t="s">
        <v>179</v>
      </c>
      <c r="B144" s="121" t="s">
        <v>180</v>
      </c>
      <c r="C144" s="121" t="s">
        <v>181</v>
      </c>
      <c r="D144" s="138">
        <v>0</v>
      </c>
      <c r="E144" s="121" t="s">
        <v>11</v>
      </c>
    </row>
    <row r="145" spans="1:5" ht="35.25" customHeight="1">
      <c r="A145" s="122" t="s">
        <v>182</v>
      </c>
      <c r="B145" s="121" t="s">
        <v>183</v>
      </c>
      <c r="C145" s="121" t="s">
        <v>184</v>
      </c>
      <c r="D145" s="138">
        <v>500</v>
      </c>
      <c r="E145" s="121" t="s">
        <v>11</v>
      </c>
    </row>
    <row r="146" spans="1:5" ht="19.5" customHeight="1">
      <c r="A146" s="122" t="s">
        <v>185</v>
      </c>
      <c r="B146" s="184" t="s">
        <v>186</v>
      </c>
      <c r="C146" s="121" t="s">
        <v>187</v>
      </c>
      <c r="D146" s="187">
        <v>0</v>
      </c>
      <c r="E146" s="184" t="s">
        <v>21</v>
      </c>
    </row>
    <row r="147" spans="1:5" ht="20.25" customHeight="1">
      <c r="A147" s="122" t="s">
        <v>188</v>
      </c>
      <c r="B147" s="185"/>
      <c r="C147" s="121" t="s">
        <v>189</v>
      </c>
      <c r="D147" s="188"/>
      <c r="E147" s="185"/>
    </row>
    <row r="148" spans="1:5" ht="30">
      <c r="A148" s="122" t="s">
        <v>190</v>
      </c>
      <c r="B148" s="185"/>
      <c r="C148" s="121" t="s">
        <v>191</v>
      </c>
      <c r="D148" s="188"/>
      <c r="E148" s="185"/>
    </row>
    <row r="149" spans="1:5" ht="30">
      <c r="A149" s="122" t="s">
        <v>192</v>
      </c>
      <c r="B149" s="185"/>
      <c r="C149" s="121" t="s">
        <v>193</v>
      </c>
      <c r="D149" s="188"/>
      <c r="E149" s="185"/>
    </row>
    <row r="150" spans="1:5" ht="22.5" customHeight="1">
      <c r="A150" s="122" t="s">
        <v>194</v>
      </c>
      <c r="B150" s="185"/>
      <c r="C150" s="121" t="s">
        <v>195</v>
      </c>
      <c r="D150" s="188"/>
      <c r="E150" s="185"/>
    </row>
    <row r="151" spans="1:5" ht="30">
      <c r="A151" s="122" t="s">
        <v>196</v>
      </c>
      <c r="B151" s="186"/>
      <c r="C151" s="121" t="s">
        <v>197</v>
      </c>
      <c r="D151" s="189"/>
      <c r="E151" s="186"/>
    </row>
    <row r="152" spans="1:5" ht="45">
      <c r="A152" s="122" t="s">
        <v>198</v>
      </c>
      <c r="B152" s="121" t="s">
        <v>199</v>
      </c>
      <c r="C152" s="121" t="s">
        <v>17</v>
      </c>
      <c r="D152" s="138">
        <v>0</v>
      </c>
      <c r="E152" s="121" t="s">
        <v>11</v>
      </c>
    </row>
    <row r="153" spans="1:5" ht="48.75" customHeight="1">
      <c r="A153" s="122" t="s">
        <v>200</v>
      </c>
      <c r="B153" s="121" t="s">
        <v>201</v>
      </c>
      <c r="C153" s="118"/>
      <c r="D153" s="187">
        <v>671.6</v>
      </c>
      <c r="E153" s="121" t="s">
        <v>11</v>
      </c>
    </row>
    <row r="154" spans="1:5" ht="50.25" customHeight="1">
      <c r="A154" s="122" t="s">
        <v>202</v>
      </c>
      <c r="B154" s="121" t="s">
        <v>203</v>
      </c>
      <c r="C154" s="118"/>
      <c r="D154" s="189"/>
      <c r="E154" s="121" t="s">
        <v>11</v>
      </c>
    </row>
    <row r="155" spans="1:5" ht="50.25" customHeight="1">
      <c r="A155" s="122" t="s">
        <v>422</v>
      </c>
      <c r="B155" s="121" t="s">
        <v>421</v>
      </c>
      <c r="C155" s="118"/>
      <c r="D155" s="138">
        <v>0</v>
      </c>
      <c r="E155" s="121" t="s">
        <v>11</v>
      </c>
    </row>
    <row r="156" spans="1:5" ht="50.25" customHeight="1">
      <c r="A156" s="122" t="s">
        <v>481</v>
      </c>
      <c r="B156" s="121" t="s">
        <v>482</v>
      </c>
      <c r="C156" s="118"/>
      <c r="D156" s="138">
        <v>100</v>
      </c>
      <c r="E156" s="121"/>
    </row>
    <row r="157" spans="1:5" ht="50.25" customHeight="1">
      <c r="A157" s="122" t="s">
        <v>483</v>
      </c>
      <c r="B157" s="121" t="s">
        <v>484</v>
      </c>
      <c r="C157" s="118"/>
      <c r="D157" s="138">
        <v>757.5</v>
      </c>
      <c r="E157" s="121"/>
    </row>
    <row r="158" spans="1:5" ht="21" customHeight="1">
      <c r="A158" s="178" t="s">
        <v>204</v>
      </c>
      <c r="B158" s="178"/>
      <c r="C158" s="127"/>
      <c r="D158" s="151">
        <f>D63+D18+D16</f>
        <v>113315.72521999998</v>
      </c>
      <c r="E158" s="127"/>
    </row>
    <row r="159" spans="1:5" ht="27" customHeight="1">
      <c r="A159" s="182" t="s">
        <v>471</v>
      </c>
      <c r="B159" s="182"/>
      <c r="C159" s="182"/>
      <c r="D159" s="182"/>
      <c r="E159" s="182"/>
    </row>
    <row r="160" spans="1:5" ht="26.25" customHeight="1">
      <c r="A160" s="20"/>
      <c r="B160" s="1"/>
      <c r="C160"/>
      <c r="D160" s="147"/>
      <c r="E160" s="52"/>
    </row>
    <row r="161" spans="2:5" ht="15">
      <c r="B161" s="114"/>
      <c r="C161" s="114"/>
      <c r="E161" s="114"/>
    </row>
    <row r="162" spans="2:5" ht="15">
      <c r="B162" s="20"/>
      <c r="C162" s="1"/>
      <c r="D162" s="153"/>
      <c r="E162" s="114"/>
    </row>
    <row r="163" spans="2:5" ht="15">
      <c r="B163" s="114"/>
      <c r="C163" s="114"/>
      <c r="E163" s="114"/>
    </row>
    <row r="164" spans="2:5" ht="15">
      <c r="B164" s="114"/>
      <c r="C164" s="114"/>
      <c r="E164" s="114"/>
    </row>
    <row r="165" spans="2:5" ht="15">
      <c r="B165" s="114"/>
      <c r="C165" s="114"/>
      <c r="E165" s="114"/>
    </row>
    <row r="166" spans="2:5" ht="15">
      <c r="B166" s="114"/>
      <c r="C166" s="114"/>
      <c r="E166" s="114"/>
    </row>
    <row r="167" spans="2:5" ht="15">
      <c r="B167" s="114"/>
      <c r="C167" s="114"/>
      <c r="E167" s="114"/>
    </row>
    <row r="168" spans="2:5" ht="15">
      <c r="B168" s="114"/>
      <c r="C168" s="114"/>
      <c r="E168" s="114"/>
    </row>
    <row r="169" spans="2:5" ht="15">
      <c r="B169" s="114"/>
      <c r="C169" s="114"/>
      <c r="E169" s="114"/>
    </row>
    <row r="170" spans="2:5" ht="15">
      <c r="B170" s="114"/>
      <c r="C170" s="114"/>
      <c r="E170" s="114"/>
    </row>
  </sheetData>
  <mergeCells count="28">
    <mergeCell ref="E89:E102"/>
    <mergeCell ref="D105:D106"/>
    <mergeCell ref="D153:D154"/>
    <mergeCell ref="E105:E106"/>
    <mergeCell ref="A64:B64"/>
    <mergeCell ref="A136:B136"/>
    <mergeCell ref="A108:B108"/>
    <mergeCell ref="A109:B109"/>
    <mergeCell ref="A116:B116"/>
    <mergeCell ref="A126:B126"/>
    <mergeCell ref="A133:B133"/>
    <mergeCell ref="A74:A81"/>
    <mergeCell ref="B74:B81"/>
    <mergeCell ref="A159:E159"/>
    <mergeCell ref="A18:B18"/>
    <mergeCell ref="A19:B19"/>
    <mergeCell ref="B146:B151"/>
    <mergeCell ref="D146:D151"/>
    <mergeCell ref="E146:E151"/>
    <mergeCell ref="A41:B41"/>
    <mergeCell ref="A63:B63"/>
    <mergeCell ref="A86:B86"/>
    <mergeCell ref="A158:B158"/>
    <mergeCell ref="A13:E13"/>
    <mergeCell ref="A14:E14"/>
    <mergeCell ref="E42:E53"/>
    <mergeCell ref="A16:B16"/>
    <mergeCell ref="E21:E35"/>
  </mergeCells>
  <printOptions/>
  <pageMargins left="0.75" right="0.34" top="0.37" bottom="0.26" header="0.4" footer="0.2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Mazipova</cp:lastModifiedBy>
  <cp:lastPrinted>2014-06-02T11:58:37Z</cp:lastPrinted>
  <dcterms:created xsi:type="dcterms:W3CDTF">2013-02-18T11:01:55Z</dcterms:created>
  <dcterms:modified xsi:type="dcterms:W3CDTF">2014-06-02T12:13:40Z</dcterms:modified>
  <cp:category/>
  <cp:version/>
  <cp:contentType/>
  <cp:contentStatus/>
</cp:coreProperties>
</file>