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3"/>
  </bookViews>
  <sheets>
    <sheet name="расходы 2014" sheetId="1" r:id="rId1"/>
    <sheet name="ведомственная 2014 " sheetId="2" r:id="rId2"/>
    <sheet name="план финансир" sheetId="3" r:id="rId3"/>
    <sheet name="программы" sheetId="4" r:id="rId4"/>
  </sheets>
  <definedNames>
    <definedName name="_xlnm._FilterDatabase" localSheetId="3" hidden="1">'программы'!$A$16:$H$18</definedName>
    <definedName name="Z_072D351B_4DCF_4C5F_BB0C_B1F84EBBD46B_.wvu.Cols" localSheetId="3" hidden="1">'программы'!$I:$J</definedName>
    <definedName name="Z_072D351B_4DCF_4C5F_BB0C_B1F84EBBD46B_.wvu.PrintArea" localSheetId="3" hidden="1">'программы'!$A$1:$I$18</definedName>
    <definedName name="Z_072D351B_4DCF_4C5F_BB0C_B1F84EBBD46B_.wvu.PrintTitles" localSheetId="3" hidden="1">'программы'!$16:$16</definedName>
    <definedName name="Z_4AF32C0D_3EF2_4B3B_9612_87CA8DBB6ACF_.wvu.Cols" localSheetId="3" hidden="1">'программы'!$I:$J</definedName>
    <definedName name="Z_4AF32C0D_3EF2_4B3B_9612_87CA8DBB6ACF_.wvu.PrintArea" localSheetId="3" hidden="1">'программы'!$A$1:$I$18</definedName>
    <definedName name="Z_4AF32C0D_3EF2_4B3B_9612_87CA8DBB6ACF_.wvu.PrintTitles" localSheetId="3" hidden="1">'программы'!$16:$16</definedName>
    <definedName name="Z_5F1072CB_A768_452E_BCF8_20340BB8BAB0_.wvu.Cols" localSheetId="3" hidden="1">'программы'!$I:$J</definedName>
    <definedName name="Z_5F1072CB_A768_452E_BCF8_20340BB8BAB0_.wvu.PrintArea" localSheetId="3" hidden="1">'программы'!$A$1:$I$18</definedName>
    <definedName name="Z_5F1072CB_A768_452E_BCF8_20340BB8BAB0_.wvu.PrintTitles" localSheetId="3" hidden="1">'программы'!$16:$16</definedName>
    <definedName name="_xlnm.Print_Titles" localSheetId="3">'программы'!$16:$16</definedName>
    <definedName name="_xlnm.Print_Area" localSheetId="3">'программы'!$A$1:$H$21</definedName>
  </definedNames>
  <calcPr fullCalcOnLoad="1"/>
</workbook>
</file>

<file path=xl/comments1.xml><?xml version="1.0" encoding="utf-8"?>
<comments xmlns="http://schemas.openxmlformats.org/spreadsheetml/2006/main">
  <authors>
    <author>Mazipova</author>
  </authors>
  <commentList>
    <comment ref="F93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<sst xmlns="http://schemas.openxmlformats.org/spreadsheetml/2006/main" count="1620" uniqueCount="531">
  <si>
    <t xml:space="preserve"> бюджета городского поселения Краснозаводск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</si>
  <si>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Адресная программа "Переселение граждан из аварийного жилищного фонда в Московской области на 2013-2015 годы"</t>
  </si>
  <si>
    <t xml:space="preserve">                                                                                                      к Решению городского поселения Краснозаводск </t>
  </si>
  <si>
    <t xml:space="preserve">                                                                                                      Приложение № 4</t>
  </si>
  <si>
    <t xml:space="preserve"> 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</si>
  <si>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</si>
  <si>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от __________20___ г.     № ____</t>
  </si>
  <si>
    <t xml:space="preserve">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</si>
  <si>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</si>
  <si>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от 11 декабря 2013 г. № 2/75</t>
  </si>
  <si>
    <t xml:space="preserve">                                                                                                      Приложение № 9</t>
  </si>
  <si>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</si>
  <si>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</si>
  <si>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</si>
  <si>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</si>
  <si>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</si>
  <si>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</si>
  <si>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</si>
  <si>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</si>
  <si>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</si>
  <si>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</si>
  <si>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</si>
  <si>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</si>
  <si>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</si>
  <si>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</si>
  <si>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</si>
  <si>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</si>
  <si>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</si>
  <si>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</si>
  <si>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</si>
  <si>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</si>
  <si>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</si>
  <si>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</si>
  <si>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</si>
  <si>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</si>
  <si>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</si>
  <si>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</si>
  <si>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</si>
  <si>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</si>
  <si>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</si>
  <si>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</si>
  <si>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</si>
  <si>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</si>
  <si>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</si>
  <si>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</si>
  <si>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</si>
  <si>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</si>
  <si>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</si>
  <si>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</si>
  <si>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</si>
  <si>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</si>
  <si>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</si>
  <si>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</si>
  <si>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</si>
  <si>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</si>
  <si>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</si>
  <si>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</si>
  <si>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</si>
  <si>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</si>
  <si>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</si>
  <si>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</si>
  <si>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</si>
  <si>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</si>
  <si>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</si>
  <si>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</si>
  <si>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</si>
  <si>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</si>
  <si>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</si>
  <si>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</si>
  <si>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</si>
  <si>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</si>
  <si>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</si>
  <si>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</si>
  <si>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</si>
  <si>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</si>
  <si>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</si>
  <si>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</si>
  <si>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</si>
  <si>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</si>
  <si>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</si>
  <si>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</si>
  <si>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</si>
  <si>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4.12.11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</si>
  <si>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</si>
  <si>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</si>
  <si>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</si>
  <si>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</si>
  <si>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</si>
  <si>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</si>
  <si>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</si>
  <si>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</si>
  <si>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</si>
  <si>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</si>
  <si>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</si>
  <si>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</si>
  <si>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</si>
  <si>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</si>
  <si>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</si>
  <si>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</si>
  <si>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</si>
  <si>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</si>
  <si>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</si>
  <si>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</si>
  <si>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</si>
  <si>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</si>
  <si>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</si>
  <si>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</si>
  <si>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</si>
  <si>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</si>
  <si>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</si>
  <si>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</si>
  <si>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</si>
  <si>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</si>
  <si>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</si>
  <si>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</si>
  <si>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</si>
  <si>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</si>
  <si>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</si>
  <si>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</si>
  <si>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</si>
  <si>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</si>
  <si>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</si>
  <si>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</si>
  <si>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</si>
  <si>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</si>
  <si>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</si>
  <si>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</si>
  <si>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</si>
  <si>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</si>
  <si>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</si>
  <si>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</si>
  <si>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</si>
  <si>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</si>
  <si>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</si>
  <si>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</si>
  <si>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</si>
  <si>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</si>
  <si>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</si>
  <si>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</si>
  <si>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</si>
  <si>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</si>
  <si>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</si>
  <si>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</si>
  <si>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</si>
  <si>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</si>
  <si>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</si>
  <si>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</si>
  <si>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</si>
  <si>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</si>
  <si>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</si>
  <si>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</si>
  <si>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</si>
  <si>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</si>
  <si>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</si>
  <si>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</si>
  <si>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</si>
  <si>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</si>
  <si>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</si>
  <si>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</si>
  <si>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</si>
  <si>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</si>
  <si>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</si>
  <si>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</si>
  <si>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</si>
  <si>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</si>
  <si>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</si>
  <si>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</si>
  <si>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</si>
  <si>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</si>
  <si>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</si>
  <si>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</si>
  <si>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</si>
  <si>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</si>
  <si>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</si>
  <si>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</si>
  <si>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</si>
  <si>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</si>
  <si>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</si>
  <si>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</si>
  <si>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</si>
  <si>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</si>
  <si>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</si>
  <si>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</si>
  <si>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</si>
  <si>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</si>
  <si>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</si>
  <si>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</si>
  <si>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</si>
  <si>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</si>
  <si>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</si>
  <si>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</si>
  <si>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</si>
  <si>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</si>
  <si>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</si>
  <si>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</si>
  <si>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</si>
  <si>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</si>
  <si>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</si>
  <si>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</si>
  <si>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</si>
  <si>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</si>
  <si>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</si>
  <si>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</si>
  <si>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</si>
  <si>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</si>
  <si>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</si>
  <si>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</si>
  <si>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</si>
  <si>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</si>
  <si>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</si>
  <si>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</si>
  <si>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</si>
  <si>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</si>
  <si>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</si>
  <si>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</si>
  <si>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</si>
  <si>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</si>
  <si>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</si>
  <si>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</si>
  <si>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</si>
  <si>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</si>
  <si>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</si>
  <si>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</si>
  <si>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</si>
  <si>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</si>
  <si>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</si>
  <si>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</si>
  <si>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</si>
  <si>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</si>
  <si>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</si>
  <si>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</si>
  <si>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</si>
  <si>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</si>
  <si>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</si>
  <si>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</si>
  <si>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</si>
  <si>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</si>
  <si>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</si>
  <si>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</si>
  <si>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</si>
  <si>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</si>
  <si>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</si>
  <si>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</si>
  <si>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</si>
  <si>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</si>
  <si>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</si>
  <si>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</si>
  <si>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</si>
  <si>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</si>
  <si>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</si>
  <si>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</si>
  <si>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</si>
  <si>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</si>
  <si>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</si>
  <si>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</si>
  <si>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</si>
  <si>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</si>
  <si>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</si>
  <si>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</si>
  <si>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</si>
  <si>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</si>
  <si>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</si>
  <si>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</si>
  <si>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</si>
  <si>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</si>
  <si>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</si>
  <si>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</si>
  <si>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</si>
  <si>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</si>
  <si>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</si>
  <si>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</si>
  <si>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</si>
  <si>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</si>
  <si>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</si>
  <si>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</si>
  <si>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</si>
  <si>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</si>
  <si>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</si>
  <si>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</si>
  <si>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</si>
  <si>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</si>
  <si>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</si>
  <si>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</si>
  <si>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</si>
  <si>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</si>
  <si>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</si>
  <si>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</si>
  <si>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</si>
  <si>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</si>
  <si>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</si>
  <si>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</si>
  <si>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</si>
  <si>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</si>
  <si>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</si>
  <si>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</si>
  <si>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</si>
  <si>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</si>
  <si>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</si>
  <si>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</si>
  <si>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</si>
  <si>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</si>
  <si>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</si>
  <si>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</si>
  <si>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</si>
  <si>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</si>
  <si>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</si>
  <si>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</si>
  <si>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</si>
  <si>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</si>
  <si>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</si>
  <si>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</si>
  <si>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</si>
  <si>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</si>
  <si>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</si>
  <si>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</si>
  <si>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</si>
  <si>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</si>
  <si>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</si>
  <si>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</si>
  <si>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</si>
  <si>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</si>
  <si>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</si>
  <si>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</si>
  <si>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</si>
  <si>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</si>
  <si>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</si>
  <si>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</si>
  <si>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</si>
  <si>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</si>
  <si>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</si>
  <si>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</si>
  <si>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</si>
  <si>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</si>
  <si>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</si>
  <si>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</si>
  <si>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</si>
  <si>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</si>
  <si>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</si>
  <si>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</si>
  <si>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</si>
  <si>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</si>
  <si>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</si>
  <si>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</si>
  <si>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</si>
  <si>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</si>
  <si>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</si>
  <si>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</si>
  <si>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</si>
  <si>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</si>
  <si>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</si>
  <si>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</si>
  <si>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</si>
  <si>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</si>
  <si>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</si>
  <si>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</si>
  <si>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</si>
  <si>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</si>
  <si>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</si>
  <si>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</si>
  <si>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</si>
  <si>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</si>
  <si>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</si>
  <si>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</si>
  <si>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</si>
  <si>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</si>
  <si>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</si>
  <si>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</si>
  <si>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</si>
  <si>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</si>
  <si>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</si>
  <si>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</si>
  <si>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</si>
  <si>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</si>
  <si>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</si>
  <si>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</si>
  <si>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</si>
  <si>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</si>
  <si>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</si>
  <si>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</si>
  <si>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</si>
  <si>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</si>
  <si>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</si>
  <si>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</si>
  <si>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</si>
  <si>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</si>
  <si>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</si>
  <si>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</si>
  <si>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</si>
  <si>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</si>
  <si>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</si>
  <si>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</si>
  <si>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</si>
  <si>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</si>
  <si>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</si>
  <si>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</si>
  <si>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</si>
  <si>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</si>
  <si>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</si>
  <si>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</si>
  <si>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</si>
  <si>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</si>
  <si>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</si>
  <si>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 xml:space="preserve">Переселение, незавершенное в 2013 г 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</si>
  <si>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</si>
  <si>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</si>
  <si>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</si>
  <si>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</si>
  <si>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</si>
  <si>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</si>
  <si>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</si>
  <si>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</si>
  <si>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</si>
  <si>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</si>
  <si>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</si>
  <si>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</si>
  <si>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</si>
  <si>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</si>
  <si>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</si>
  <si>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</si>
  <si>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</si>
  <si>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</si>
  <si>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</si>
  <si>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</si>
  <si>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</si>
  <si>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</si>
  <si>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</si>
  <si>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</si>
  <si>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</si>
  <si>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</si>
  <si>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</si>
  <si>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</si>
  <si>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</si>
  <si>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</si>
  <si>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</si>
  <si>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</si>
  <si>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</si>
  <si>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</si>
  <si>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</si>
  <si>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</si>
  <si>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</si>
  <si>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</si>
  <si>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</si>
  <si>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</si>
  <si>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</si>
  <si>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</si>
  <si>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</si>
  <si>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</si>
  <si>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</si>
  <si>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</si>
  <si>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</si>
  <si>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</si>
  <si>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</si>
  <si>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</si>
  <si>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</si>
  <si>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</si>
  <si>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</si>
  <si>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</si>
  <si>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</si>
  <si>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</si>
  <si>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</si>
  <si>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</si>
  <si>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</si>
  <si>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</si>
  <si>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</si>
  <si>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</si>
  <si>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</si>
  <si>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</si>
  <si>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</si>
  <si>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</si>
  <si>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</si>
  <si>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</si>
  <si>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</si>
  <si>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</si>
  <si>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</si>
  <si>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</si>
  <si>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</si>
  <si>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</si>
  <si>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</si>
  <si>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</si>
  <si>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</si>
  <si>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</si>
  <si>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________________Н.А.Коршунов                         ________________Р.Ф.Мазипова</t>
  </si>
  <si>
    <t>__________________Н.А.Коршунов   ______________________Р.Ф.Мазипова</t>
  </si>
  <si>
    <t>4.12.17</t>
  </si>
  <si>
    <t>5.2.9</t>
  </si>
  <si>
    <t>Ремонт помещений ВЗУ-3</t>
  </si>
  <si>
    <t xml:space="preserve">Техническое обследование домов на предмет признания из аварийными </t>
  </si>
  <si>
    <t>5.32.10</t>
  </si>
  <si>
    <t>5.35.22</t>
  </si>
  <si>
    <t>Расширение внутриквартальной дороги</t>
  </si>
  <si>
    <t xml:space="preserve">Восстановление асфальтового покрытия внутриквартальной дороги </t>
  </si>
  <si>
    <t>5.32.11</t>
  </si>
  <si>
    <t>Улица Строителей  (от контейнерной площадки до пересечения с автомобильной дорогой на кладбище)</t>
  </si>
  <si>
    <t>5.32.12</t>
  </si>
  <si>
    <t>Устройство асфальтового покрытия парковочных площадок</t>
  </si>
  <si>
    <t>Улица 50 лет Октября д.3 от 4 до 10 подъезда)</t>
  </si>
  <si>
    <t>Улица Строителей дом 19 (со стороны подъездов и подъезд к дому )</t>
  </si>
  <si>
    <t>(Сто тринадцать  миллионов сто шестьдесят пять тысяч семьсот рублей)</t>
  </si>
  <si>
    <t>092 04 00</t>
  </si>
  <si>
    <t>в том числе за счет субвенций</t>
  </si>
  <si>
    <t xml:space="preserve">                                                                   Приложение №5</t>
  </si>
  <si>
    <t xml:space="preserve">Ремонт памятника павшим в ВОВ </t>
  </si>
  <si>
    <t>Содержание  памятника павшим воинам  в ВОВ в Рогачево и устройство декоративного освещения у памятника в Рогачево</t>
  </si>
  <si>
    <t>Инженерное сооружение (арт. скважина, трансформаторная подст.), ул. Красной Армии, д.7 стр.3</t>
  </si>
  <si>
    <t xml:space="preserve">Оформление трех земельных участков под рекреационную зону </t>
  </si>
  <si>
    <t>Доработка проекта Генерального плана поселения</t>
  </si>
  <si>
    <t>Капитальный ремонт тепловой сети МЖД, расположенного по адресу: улица Трудовые резервы, дом 10</t>
  </si>
  <si>
    <t>Капитальный ремонт тепловой сети МЖД, расположенного по адресу: улица Театральная, дом 12 -14</t>
  </si>
  <si>
    <t>Улица Зеленая, Овражная</t>
  </si>
  <si>
    <t>Восстановление асфальтового покрытия внутриквартальной дороги с устройством парковочных площадок, тротуаров и выходов из подъездов</t>
  </si>
  <si>
    <t>Отдельные мероприятия в области дорожного хозяйства</t>
  </si>
  <si>
    <t>Ориентировочная цена, тыс.руб.</t>
  </si>
  <si>
    <t>Оформление зем. участка г. Краснозаводск, ул. 1 Мая, д. 1 Нежилое здание, склад, ограждение Площадью 1800 кв.м.</t>
  </si>
  <si>
    <t>5.31.7</t>
  </si>
  <si>
    <t>5.31.8</t>
  </si>
  <si>
    <t>5.31.9</t>
  </si>
  <si>
    <t>улица Строителей</t>
  </si>
  <si>
    <t>Устройство линии уличного освещения</t>
  </si>
  <si>
    <t>Реконструкция линии уличного освещения</t>
  </si>
  <si>
    <t>Инженерное сооружение (арт. скважина, трансформаторная подст.), ул. Красной Армии, д.7 стр.2</t>
  </si>
  <si>
    <t>Р А С Х О Д Ы</t>
  </si>
  <si>
    <t>тыс.руб.</t>
  </si>
  <si>
    <t xml:space="preserve">Наименования </t>
  </si>
  <si>
    <t>Рз</t>
  </si>
  <si>
    <t xml:space="preserve">Сумма                     </t>
  </si>
  <si>
    <t>в том числе за счет средств межбюджетных трансфертов</t>
  </si>
  <si>
    <t>Муниципальные программы - В С Е Г О</t>
  </si>
  <si>
    <t>улица 40 лет Победы от д. 45 до д.39</t>
  </si>
  <si>
    <t>Оплата эл. энергии за уличное освещение (согласно потребленного объема)</t>
  </si>
  <si>
    <t>д. Семенково от АЗС "Ямская слобода" до пересечения с федеральной автодорогой  М8 "Холмогоры"</t>
  </si>
  <si>
    <t>098 02 00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</si>
</sst>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</numFmts>
  <fonts count="45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2"/>
      <color indexed="1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7" applyNumberFormat="1" applyFont="1" applyFill="1" applyBorder="1" applyAlignment="1">
      <alignment wrapText="1"/>
      <protection/>
    </xf>
    <xf numFmtId="165" fontId="26" fillId="0" borderId="11" xfId="57" applyNumberFormat="1" applyFont="1" applyFill="1" applyBorder="1" applyAlignment="1">
      <alignment wrapText="1"/>
      <protection/>
    </xf>
    <xf numFmtId="0" fontId="23" fillId="0" borderId="0" xfId="56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vertical="top" wrapText="1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164" fontId="22" fillId="0" borderId="11" xfId="54" applyNumberFormat="1" applyFont="1" applyFill="1" applyBorder="1" applyAlignment="1">
      <alignment horizontal="right"/>
      <protection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center"/>
      <protection/>
    </xf>
    <xf numFmtId="164" fontId="23" fillId="0" borderId="11" xfId="54" applyNumberFormat="1" applyFont="1" applyFill="1" applyBorder="1" applyAlignment="1">
      <alignment horizontal="right"/>
      <protection/>
    </xf>
    <xf numFmtId="164" fontId="22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49" fontId="23" fillId="0" borderId="12" xfId="54" applyNumberFormat="1" applyFont="1" applyFill="1" applyBorder="1" applyAlignment="1">
      <alignment wrapText="1"/>
      <protection/>
    </xf>
    <xf numFmtId="164" fontId="23" fillId="0" borderId="12" xfId="54" applyNumberFormat="1" applyFont="1" applyFill="1" applyBorder="1" applyAlignment="1">
      <alignment wrapText="1"/>
      <protection/>
    </xf>
    <xf numFmtId="49" fontId="23" fillId="0" borderId="10" xfId="56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2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7" applyNumberFormat="1" applyFont="1" applyFill="1" applyBorder="1" applyAlignment="1">
      <alignment vertical="top" wrapText="1"/>
      <protection/>
    </xf>
    <xf numFmtId="0" fontId="22" fillId="0" borderId="0" xfId="57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6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1" xfId="54" applyFont="1" applyFill="1" applyBorder="1" applyAlignment="1">
      <alignment vertical="center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7" applyNumberFormat="1" applyFont="1" applyFill="1" applyBorder="1" applyAlignment="1">
      <alignment vertical="top" wrapText="1"/>
      <protection/>
    </xf>
    <xf numFmtId="0" fontId="30" fillId="0" borderId="11" xfId="54" applyFont="1" applyFill="1" applyBorder="1" applyAlignment="1">
      <alignment vertical="top" wrapText="1"/>
      <protection/>
    </xf>
    <xf numFmtId="49" fontId="30" fillId="0" borderId="11" xfId="54" applyNumberFormat="1" applyFont="1" applyFill="1" applyBorder="1" applyAlignment="1">
      <alignment horizontal="center" wrapText="1"/>
      <protection/>
    </xf>
    <xf numFmtId="49" fontId="30" fillId="0" borderId="11" xfId="54" applyNumberFormat="1" applyFont="1" applyFill="1" applyBorder="1" applyAlignment="1">
      <alignment wrapText="1"/>
      <protection/>
    </xf>
    <xf numFmtId="164" fontId="30" fillId="0" borderId="11" xfId="54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4" applyFont="1" applyFill="1" applyBorder="1" applyAlignment="1">
      <alignment vertical="top" wrapText="1"/>
      <protection/>
    </xf>
    <xf numFmtId="49" fontId="32" fillId="0" borderId="11" xfId="54" applyNumberFormat="1" applyFont="1" applyFill="1" applyBorder="1" applyAlignment="1">
      <alignment horizontal="center" wrapText="1"/>
      <protection/>
    </xf>
    <xf numFmtId="49" fontId="32" fillId="0" borderId="11" xfId="54" applyNumberFormat="1" applyFont="1" applyFill="1" applyBorder="1" applyAlignment="1">
      <alignment wrapText="1"/>
      <protection/>
    </xf>
    <xf numFmtId="164" fontId="32" fillId="0" borderId="11" xfId="54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/>
      <protection/>
    </xf>
    <xf numFmtId="49" fontId="30" fillId="0" borderId="12" xfId="54" applyNumberFormat="1" applyFont="1" applyFill="1" applyBorder="1" applyAlignment="1">
      <alignment wrapText="1"/>
      <protection/>
    </xf>
    <xf numFmtId="164" fontId="30" fillId="0" borderId="12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horizontal="right" wrapText="1"/>
      <protection/>
    </xf>
    <xf numFmtId="49" fontId="23" fillId="0" borderId="0" xfId="55" applyNumberFormat="1" applyFont="1" applyAlignment="1">
      <alignment vertical="center"/>
      <protection/>
    </xf>
    <xf numFmtId="0" fontId="23" fillId="0" borderId="0" xfId="55" applyFont="1" applyAlignment="1">
      <alignment horizontal="left" vertic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>
      <alignment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left" vertical="center" wrapText="1"/>
      <protection/>
    </xf>
    <xf numFmtId="49" fontId="34" fillId="0" borderId="11" xfId="57" applyNumberFormat="1" applyFont="1" applyFill="1" applyBorder="1" applyAlignment="1">
      <alignment horizontal="center" vertical="center" wrapText="1"/>
      <protection/>
    </xf>
    <xf numFmtId="49" fontId="23" fillId="0" borderId="11" xfId="55" applyNumberFormat="1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horizontal="left" vertical="center" wrapText="1"/>
      <protection/>
    </xf>
    <xf numFmtId="49" fontId="23" fillId="0" borderId="11" xfId="55" applyNumberFormat="1" applyFont="1" applyBorder="1" applyAlignment="1">
      <alignment horizontal="center" vertical="center" wrapText="1"/>
      <protection/>
    </xf>
    <xf numFmtId="49" fontId="23" fillId="0" borderId="13" xfId="55" applyNumberFormat="1" applyFont="1" applyBorder="1" applyAlignment="1">
      <alignment vertical="center" wrapText="1"/>
      <protection/>
    </xf>
    <xf numFmtId="0" fontId="23" fillId="0" borderId="11" xfId="55" applyFont="1" applyBorder="1" applyAlignment="1">
      <alignment horizontal="justify" vertical="center" wrapText="1"/>
      <protection/>
    </xf>
    <xf numFmtId="49" fontId="23" fillId="0" borderId="11" xfId="57" applyNumberFormat="1" applyFont="1" applyFill="1" applyBorder="1" applyAlignment="1">
      <alignment horizontal="left" vertical="center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vertical="center"/>
      <protection/>
    </xf>
    <xf numFmtId="0" fontId="0" fillId="0" borderId="0" xfId="54">
      <alignment/>
      <protection/>
    </xf>
    <xf numFmtId="0" fontId="23" fillId="0" borderId="16" xfId="55" applyFont="1" applyBorder="1" applyAlignment="1">
      <alignment horizontal="left" vertical="center" wrapText="1"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59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59" applyNumberFormat="1" applyFont="1" applyFill="1" applyBorder="1">
      <alignment/>
      <protection/>
    </xf>
    <xf numFmtId="0" fontId="30" fillId="0" borderId="11" xfId="59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165" fontId="23" fillId="0" borderId="11" xfId="55" applyNumberFormat="1" applyFont="1" applyBorder="1" applyAlignment="1">
      <alignment horizontal="right" vertical="center" wrapText="1"/>
      <protection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49" fontId="23" fillId="0" borderId="12" xfId="55" applyNumberFormat="1" applyFont="1" applyBorder="1" applyAlignment="1">
      <alignment horizontal="center" vertical="center" wrapText="1"/>
      <protection/>
    </xf>
    <xf numFmtId="0" fontId="30" fillId="0" borderId="11" xfId="59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165" fontId="30" fillId="0" borderId="11" xfId="59" applyNumberFormat="1" applyFont="1" applyFill="1" applyBorder="1" applyAlignment="1">
      <alignment horizontal="right" wrapText="1"/>
      <protection/>
    </xf>
    <xf numFmtId="165" fontId="30" fillId="0" borderId="11" xfId="59" applyNumberFormat="1" applyFont="1" applyFill="1" applyBorder="1" applyAlignment="1">
      <alignment horizontal="right" vertical="center" wrapText="1"/>
      <protection/>
    </xf>
    <xf numFmtId="165" fontId="23" fillId="0" borderId="0" xfId="0" applyNumberFormat="1" applyFont="1" applyFill="1" applyAlignment="1">
      <alignment horizontal="right"/>
    </xf>
    <xf numFmtId="165" fontId="22" fillId="0" borderId="11" xfId="55" applyNumberFormat="1" applyFont="1" applyBorder="1" applyAlignment="1">
      <alignment horizontal="right" vertical="center" wrapText="1"/>
      <protection/>
    </xf>
    <xf numFmtId="165" fontId="34" fillId="0" borderId="11" xfId="55" applyNumberFormat="1" applyFont="1" applyBorder="1" applyAlignment="1">
      <alignment horizontal="right" vertical="center" wrapText="1"/>
      <protection/>
    </xf>
    <xf numFmtId="165" fontId="34" fillId="0" borderId="11" xfId="57" applyNumberFormat="1" applyFont="1" applyFill="1" applyBorder="1" applyAlignment="1">
      <alignment horizontal="right" vertical="center" wrapText="1"/>
      <protection/>
    </xf>
    <xf numFmtId="165" fontId="22" fillId="0" borderId="11" xfId="57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Alignment="1">
      <alignment horizontal="right"/>
    </xf>
    <xf numFmtId="165" fontId="23" fillId="0" borderId="11" xfId="55" applyNumberFormat="1" applyFont="1" applyFill="1" applyBorder="1" applyAlignment="1">
      <alignment horizontal="right" vertical="center" wrapText="1"/>
      <protection/>
    </xf>
    <xf numFmtId="165" fontId="38" fillId="0" borderId="11" xfId="59" applyNumberFormat="1" applyFont="1" applyFill="1" applyBorder="1" applyAlignment="1">
      <alignment horizontal="right"/>
      <protection/>
    </xf>
    <xf numFmtId="165" fontId="30" fillId="0" borderId="11" xfId="55" applyNumberFormat="1" applyFont="1" applyBorder="1" applyAlignment="1">
      <alignment horizontal="right" vertical="center" wrapText="1"/>
      <protection/>
    </xf>
    <xf numFmtId="165" fontId="32" fillId="0" borderId="11" xfId="57" applyNumberFormat="1" applyFont="1" applyFill="1" applyBorder="1" applyAlignment="1">
      <alignment horizontal="right" vertical="center" wrapText="1"/>
      <protection/>
    </xf>
    <xf numFmtId="165" fontId="23" fillId="0" borderId="0" xfId="55" applyNumberFormat="1" applyFont="1" applyAlignment="1">
      <alignment horizontal="right" vertical="center"/>
      <protection/>
    </xf>
    <xf numFmtId="0" fontId="23" fillId="0" borderId="12" xfId="55" applyFont="1" applyBorder="1" applyAlignment="1">
      <alignment horizontal="left" vertical="center" wrapText="1"/>
      <protection/>
    </xf>
    <xf numFmtId="165" fontId="39" fillId="0" borderId="11" xfId="55" applyNumberFormat="1" applyFont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4" applyFill="1">
      <alignment/>
      <protection/>
    </xf>
    <xf numFmtId="165" fontId="33" fillId="0" borderId="0" xfId="0" applyNumberFormat="1" applyFont="1" applyFill="1" applyAlignment="1">
      <alignment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3" fillId="0" borderId="11" xfId="55" applyFont="1" applyFill="1" applyBorder="1" applyAlignment="1">
      <alignment horizontal="left" vertical="center" wrapText="1"/>
      <protection/>
    </xf>
    <xf numFmtId="183" fontId="23" fillId="0" borderId="11" xfId="55" applyNumberFormat="1" applyFont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3" fillId="0" borderId="11" xfId="54" applyNumberFormat="1" applyFont="1" applyFill="1" applyBorder="1" applyAlignment="1">
      <alignment wrapText="1"/>
      <protection/>
    </xf>
    <xf numFmtId="165" fontId="3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3" fillId="0" borderId="0" xfId="54" applyNumberFormat="1" applyFont="1" applyFill="1" applyBorder="1" applyAlignment="1">
      <alignment wrapText="1"/>
      <protection/>
    </xf>
    <xf numFmtId="165" fontId="3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22" fillId="0" borderId="0" xfId="56" applyFont="1" applyFill="1" applyAlignment="1">
      <alignment horizontal="center" wrapText="1"/>
      <protection/>
    </xf>
    <xf numFmtId="0" fontId="40" fillId="0" borderId="0" xfId="58" applyFont="1" applyAlignment="1">
      <alignment vertical="top" wrapText="1"/>
      <protection/>
    </xf>
    <xf numFmtId="0" fontId="40" fillId="0" borderId="0" xfId="58" applyFont="1">
      <alignment/>
      <protection/>
    </xf>
    <xf numFmtId="49" fontId="40" fillId="0" borderId="0" xfId="58" applyNumberFormat="1" applyFont="1" applyAlignment="1">
      <alignment horizontal="left"/>
      <protection/>
    </xf>
    <xf numFmtId="49" fontId="40" fillId="0" borderId="0" xfId="58" applyNumberFormat="1" applyFont="1">
      <alignment/>
      <protection/>
    </xf>
    <xf numFmtId="0" fontId="40" fillId="0" borderId="0" xfId="58" applyFont="1" applyAlignment="1">
      <alignment/>
      <protection/>
    </xf>
    <xf numFmtId="49" fontId="40" fillId="0" borderId="0" xfId="58" applyNumberFormat="1" applyFont="1" applyAlignment="1">
      <alignment/>
      <protection/>
    </xf>
    <xf numFmtId="0" fontId="40" fillId="0" borderId="0" xfId="58" applyFont="1" applyAlignment="1">
      <alignment horizontal="left" wrapText="1"/>
      <protection/>
    </xf>
    <xf numFmtId="0" fontId="40" fillId="0" borderId="0" xfId="58" applyFont="1" applyAlignment="1">
      <alignment horizontal="left"/>
      <protection/>
    </xf>
    <xf numFmtId="0" fontId="41" fillId="0" borderId="0" xfId="58" applyFont="1" applyAlignment="1">
      <alignment horizontal="center" wrapText="1"/>
      <protection/>
    </xf>
    <xf numFmtId="0" fontId="40" fillId="0" borderId="0" xfId="58" applyFont="1" applyBorder="1" applyAlignment="1">
      <alignment vertical="top" wrapText="1"/>
      <protection/>
    </xf>
    <xf numFmtId="0" fontId="40" fillId="0" borderId="0" xfId="58" applyFont="1" applyBorder="1" applyAlignment="1">
      <alignment horizontal="justify"/>
      <protection/>
    </xf>
    <xf numFmtId="49" fontId="40" fillId="0" borderId="0" xfId="58" applyNumberFormat="1" applyFont="1" applyBorder="1" applyAlignment="1">
      <alignment horizontal="justify"/>
      <protection/>
    </xf>
    <xf numFmtId="0" fontId="40" fillId="0" borderId="0" xfId="58" applyFont="1" applyBorder="1" applyAlignment="1">
      <alignment horizontal="right"/>
      <protection/>
    </xf>
    <xf numFmtId="0" fontId="41" fillId="0" borderId="11" xfId="58" applyFont="1" applyBorder="1" applyAlignment="1">
      <alignment horizontal="center" vertical="center" wrapText="1"/>
      <protection/>
    </xf>
    <xf numFmtId="49" fontId="41" fillId="0" borderId="11" xfId="58" applyNumberFormat="1" applyFont="1" applyBorder="1" applyAlignment="1">
      <alignment horizontal="center" vertical="center" wrapText="1"/>
      <protection/>
    </xf>
    <xf numFmtId="3" fontId="41" fillId="0" borderId="11" xfId="58" applyNumberFormat="1" applyFont="1" applyBorder="1" applyAlignment="1">
      <alignment horizontal="center" vertical="center" wrapText="1"/>
      <protection/>
    </xf>
    <xf numFmtId="194" fontId="40" fillId="0" borderId="0" xfId="58" applyNumberFormat="1" applyFont="1">
      <alignment/>
      <protection/>
    </xf>
    <xf numFmtId="0" fontId="41" fillId="0" borderId="16" xfId="58" applyFont="1" applyBorder="1" applyAlignment="1">
      <alignment horizontal="center" vertical="center" wrapText="1"/>
      <protection/>
    </xf>
    <xf numFmtId="196" fontId="41" fillId="0" borderId="16" xfId="67" applyNumberFormat="1" applyFont="1" applyBorder="1" applyAlignment="1">
      <alignment horizontal="center" vertical="center" wrapText="1"/>
    </xf>
    <xf numFmtId="49" fontId="41" fillId="0" borderId="16" xfId="58" applyNumberFormat="1" applyFont="1" applyBorder="1" applyAlignment="1">
      <alignment horizontal="center" vertical="center" wrapText="1"/>
      <protection/>
    </xf>
    <xf numFmtId="164" fontId="42" fillId="0" borderId="11" xfId="58" applyNumberFormat="1" applyFont="1" applyBorder="1" applyAlignment="1">
      <alignment horizontal="center" vertical="center"/>
      <protection/>
    </xf>
    <xf numFmtId="3" fontId="43" fillId="0" borderId="0" xfId="58" applyNumberFormat="1" applyFont="1" applyAlignment="1">
      <alignment horizontal="center" vertical="top"/>
      <protection/>
    </xf>
    <xf numFmtId="194" fontId="43" fillId="0" borderId="0" xfId="58" applyNumberFormat="1" applyFont="1">
      <alignment/>
      <protection/>
    </xf>
    <xf numFmtId="0" fontId="43" fillId="0" borderId="0" xfId="58" applyFont="1">
      <alignment/>
      <protection/>
    </xf>
    <xf numFmtId="164" fontId="43" fillId="0" borderId="0" xfId="58" applyNumberFormat="1" applyFont="1">
      <alignment/>
      <protection/>
    </xf>
    <xf numFmtId="0" fontId="41" fillId="0" borderId="11" xfId="58" applyFont="1" applyFill="1" applyBorder="1" applyAlignment="1">
      <alignment horizontal="center" vertical="center" wrapText="1"/>
      <protection/>
    </xf>
    <xf numFmtId="49" fontId="40" fillId="0" borderId="11" xfId="58" applyNumberFormat="1" applyFont="1" applyFill="1" applyBorder="1" applyAlignment="1">
      <alignment horizontal="center" vertical="center" wrapText="1"/>
      <protection/>
    </xf>
    <xf numFmtId="164" fontId="42" fillId="0" borderId="11" xfId="58" applyNumberFormat="1" applyFont="1" applyFill="1" applyBorder="1" applyAlignment="1">
      <alignment horizontal="center" vertical="center" wrapText="1"/>
      <protection/>
    </xf>
    <xf numFmtId="49" fontId="40" fillId="0" borderId="11" xfId="58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2" fillId="0" borderId="0" xfId="55" applyNumberFormat="1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left" vertical="center" wrapText="1"/>
      <protection/>
    </xf>
    <xf numFmtId="49" fontId="34" fillId="0" borderId="11" xfId="57" applyNumberFormat="1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165" fontId="23" fillId="0" borderId="13" xfId="55" applyNumberFormat="1" applyFont="1" applyBorder="1" applyAlignment="1">
      <alignment horizontal="right" vertical="center" wrapText="1"/>
      <protection/>
    </xf>
    <xf numFmtId="165" fontId="23" fillId="0" borderId="16" xfId="55" applyNumberFormat="1" applyFont="1" applyBorder="1" applyAlignment="1">
      <alignment horizontal="right" vertical="center" wrapText="1"/>
      <protection/>
    </xf>
    <xf numFmtId="165" fontId="23" fillId="0" borderId="12" xfId="55" applyNumberFormat="1" applyFont="1" applyBorder="1" applyAlignment="1">
      <alignment horizontal="right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0" fontId="23" fillId="0" borderId="16" xfId="55" applyFont="1" applyBorder="1" applyAlignment="1">
      <alignment vertical="center" wrapText="1"/>
      <protection/>
    </xf>
    <xf numFmtId="0" fontId="23" fillId="0" borderId="12" xfId="55" applyFont="1" applyBorder="1" applyAlignment="1">
      <alignment vertical="center" wrapText="1"/>
      <protection/>
    </xf>
    <xf numFmtId="0" fontId="32" fillId="0" borderId="11" xfId="57" applyFont="1" applyFill="1" applyBorder="1" applyAlignment="1">
      <alignment horizontal="left" vertical="center" wrapText="1"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49" fontId="23" fillId="0" borderId="16" xfId="55" applyNumberFormat="1" applyFont="1" applyBorder="1" applyAlignment="1">
      <alignment horizontal="center" vertical="center" wrapText="1"/>
      <protection/>
    </xf>
    <xf numFmtId="49" fontId="23" fillId="0" borderId="12" xfId="55" applyNumberFormat="1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  <xf numFmtId="0" fontId="40" fillId="0" borderId="0" xfId="58" applyFont="1" applyAlignment="1">
      <alignment horizontal="left" wrapText="1"/>
      <protection/>
    </xf>
    <xf numFmtId="0" fontId="22" fillId="0" borderId="0" xfId="58" applyFont="1" applyAlignment="1">
      <alignment horizontal="center" vertical="top" wrapText="1"/>
      <protection/>
    </xf>
    <xf numFmtId="0" fontId="22" fillId="0" borderId="0" xfId="58" applyFont="1" applyAlignment="1">
      <alignment horizontal="center"/>
      <protection/>
    </xf>
    <xf numFmtId="0" fontId="35" fillId="0" borderId="0" xfId="58" applyFont="1" applyAlignment="1">
      <alignment/>
      <protection/>
    </xf>
    <xf numFmtId="0" fontId="23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wrapText="1"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лан финансирования-2014г" xfId="55"/>
    <cellStyle name="Обычный_Прилож. 2  расходы 2012 № 2" xfId="56"/>
    <cellStyle name="Обычный_Прилож. №1 к ср срочному плану 2011-2013" xfId="57"/>
    <cellStyle name="Обычный_Приложение №8 - Муниципальные программы (2)" xfId="58"/>
    <cellStyle name="Обычный_приложения с комментмарт 201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15">
      <selection activeCell="K131" sqref="K131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3.140625" style="66" customWidth="1"/>
    <col min="5" max="5" width="6.28125" style="55" customWidth="1"/>
    <col min="6" max="6" width="12.28125" style="55" customWidth="1"/>
    <col min="7" max="7" width="11.28125" style="158" customWidth="1"/>
    <col min="8" max="8" width="12.28125" style="55" bestFit="1" customWidth="1"/>
    <col min="9" max="16384" width="9.140625" style="55" customWidth="1"/>
  </cols>
  <sheetData>
    <row r="1" spans="1:6" ht="15">
      <c r="A1" s="4" t="s">
        <v>346</v>
      </c>
      <c r="B1" s="4"/>
      <c r="D1" s="60"/>
      <c r="E1" s="4"/>
      <c r="F1" s="4"/>
    </row>
    <row r="2" spans="1:6" ht="15">
      <c r="A2" s="4" t="s">
        <v>347</v>
      </c>
      <c r="B2" s="4"/>
      <c r="D2" s="60"/>
      <c r="E2" s="4"/>
      <c r="F2" s="4"/>
    </row>
    <row r="3" spans="1:6" ht="15">
      <c r="A3" s="4" t="s">
        <v>348</v>
      </c>
      <c r="B3" s="4"/>
      <c r="D3" s="60"/>
      <c r="E3" s="4"/>
      <c r="F3" s="4"/>
    </row>
    <row r="4" spans="1:6" ht="15">
      <c r="A4" s="4" t="s">
        <v>349</v>
      </c>
      <c r="B4" s="4"/>
      <c r="D4" s="60"/>
      <c r="E4" s="4"/>
      <c r="F4" s="4"/>
    </row>
    <row r="5" spans="1:6" ht="14.25" customHeight="1">
      <c r="A5" s="4" t="s">
        <v>350</v>
      </c>
      <c r="B5" s="4"/>
      <c r="D5" s="60"/>
      <c r="E5" s="4"/>
      <c r="F5" s="4"/>
    </row>
    <row r="6" ht="15" hidden="1"/>
    <row r="7" spans="1:6" ht="15">
      <c r="A7" s="4" t="s">
        <v>346</v>
      </c>
      <c r="B7" s="4"/>
      <c r="D7" s="60"/>
      <c r="E7" s="4"/>
      <c r="F7" s="4"/>
    </row>
    <row r="8" spans="1:6" ht="15">
      <c r="A8" s="4" t="s">
        <v>347</v>
      </c>
      <c r="B8" s="4"/>
      <c r="D8" s="60"/>
      <c r="E8" s="4"/>
      <c r="F8" s="4"/>
    </row>
    <row r="9" spans="1:6" ht="15">
      <c r="A9" s="4" t="s">
        <v>348</v>
      </c>
      <c r="B9" s="4"/>
      <c r="D9" s="60"/>
      <c r="E9" s="4"/>
      <c r="F9" s="4"/>
    </row>
    <row r="10" spans="1:6" ht="15">
      <c r="A10" s="4" t="s">
        <v>349</v>
      </c>
      <c r="B10" s="4"/>
      <c r="D10" s="60"/>
      <c r="E10" s="4"/>
      <c r="F10" s="4"/>
    </row>
    <row r="11" spans="1:6" ht="21" customHeight="1">
      <c r="A11" s="4" t="s">
        <v>91</v>
      </c>
      <c r="B11" s="4"/>
      <c r="D11" s="60"/>
      <c r="E11" s="4"/>
      <c r="F11" s="4"/>
    </row>
    <row r="12" spans="1:6" ht="46.5" customHeight="1">
      <c r="A12" s="212" t="s">
        <v>435</v>
      </c>
      <c r="B12" s="212"/>
      <c r="C12" s="212"/>
      <c r="D12" s="212"/>
      <c r="E12" s="212"/>
      <c r="F12" s="212"/>
    </row>
    <row r="13" spans="1:6" ht="15">
      <c r="A13" s="57"/>
      <c r="B13" s="57"/>
      <c r="C13" s="57"/>
      <c r="D13" s="61"/>
      <c r="E13" s="57"/>
      <c r="F13" s="159" t="s">
        <v>387</v>
      </c>
    </row>
    <row r="14" spans="1:7" ht="33.75" customHeight="1">
      <c r="A14" s="30" t="s">
        <v>337</v>
      </c>
      <c r="B14" s="30" t="s">
        <v>223</v>
      </c>
      <c r="C14" s="31" t="s">
        <v>224</v>
      </c>
      <c r="D14" s="62" t="s">
        <v>225</v>
      </c>
      <c r="E14" s="31" t="s">
        <v>226</v>
      </c>
      <c r="F14" s="31" t="s">
        <v>340</v>
      </c>
      <c r="G14" s="166" t="s">
        <v>499</v>
      </c>
    </row>
    <row r="15" spans="1:8" ht="21" customHeight="1">
      <c r="A15" s="32" t="s">
        <v>252</v>
      </c>
      <c r="B15" s="33" t="s">
        <v>278</v>
      </c>
      <c r="C15" s="33" t="s">
        <v>280</v>
      </c>
      <c r="D15" s="63"/>
      <c r="E15" s="33"/>
      <c r="F15" s="34">
        <f>F16+F20+F29+F38+F42+F45</f>
        <v>31708.5</v>
      </c>
      <c r="G15" s="167">
        <v>0</v>
      </c>
      <c r="H15" s="174"/>
    </row>
    <row r="16" spans="1:8" s="83" customFormat="1" ht="44.25" customHeight="1">
      <c r="A16" s="79" t="s">
        <v>282</v>
      </c>
      <c r="B16" s="80" t="s">
        <v>278</v>
      </c>
      <c r="C16" s="80" t="s">
        <v>279</v>
      </c>
      <c r="D16" s="81"/>
      <c r="E16" s="80"/>
      <c r="F16" s="82">
        <f>F17</f>
        <v>1363.1</v>
      </c>
      <c r="G16" s="168">
        <v>0</v>
      </c>
      <c r="H16" s="175"/>
    </row>
    <row r="17" spans="1:8" ht="30">
      <c r="A17" s="35" t="s">
        <v>231</v>
      </c>
      <c r="B17" s="36" t="s">
        <v>278</v>
      </c>
      <c r="C17" s="36" t="s">
        <v>279</v>
      </c>
      <c r="D17" s="41" t="s">
        <v>332</v>
      </c>
      <c r="E17" s="36"/>
      <c r="F17" s="37">
        <f>F18</f>
        <v>1363.1</v>
      </c>
      <c r="G17" s="167"/>
      <c r="H17" s="174"/>
    </row>
    <row r="18" spans="1:8" ht="18" customHeight="1">
      <c r="A18" s="35" t="s">
        <v>227</v>
      </c>
      <c r="B18" s="36" t="s">
        <v>278</v>
      </c>
      <c r="C18" s="36" t="s">
        <v>279</v>
      </c>
      <c r="D18" s="41" t="s">
        <v>333</v>
      </c>
      <c r="E18" s="36"/>
      <c r="F18" s="37">
        <f>F19</f>
        <v>1363.1</v>
      </c>
      <c r="G18" s="167"/>
      <c r="H18" s="174"/>
    </row>
    <row r="19" spans="1:8" ht="30">
      <c r="A19" s="35" t="s">
        <v>283</v>
      </c>
      <c r="B19" s="36" t="s">
        <v>278</v>
      </c>
      <c r="C19" s="36" t="s">
        <v>279</v>
      </c>
      <c r="D19" s="41" t="s">
        <v>333</v>
      </c>
      <c r="E19" s="36" t="s">
        <v>281</v>
      </c>
      <c r="F19" s="37">
        <v>1363.1</v>
      </c>
      <c r="G19" s="167"/>
      <c r="H19" s="174"/>
    </row>
    <row r="20" spans="1:8" s="83" customFormat="1" ht="48" customHeight="1">
      <c r="A20" s="79" t="s">
        <v>284</v>
      </c>
      <c r="B20" s="80" t="s">
        <v>278</v>
      </c>
      <c r="C20" s="80" t="s">
        <v>298</v>
      </c>
      <c r="D20" s="81"/>
      <c r="E20" s="80"/>
      <c r="F20" s="82">
        <f>F21</f>
        <v>4713.2</v>
      </c>
      <c r="G20" s="168">
        <v>0</v>
      </c>
      <c r="H20" s="175"/>
    </row>
    <row r="21" spans="1:8" ht="30">
      <c r="A21" s="35" t="s">
        <v>231</v>
      </c>
      <c r="B21" s="36" t="s">
        <v>278</v>
      </c>
      <c r="C21" s="36" t="s">
        <v>298</v>
      </c>
      <c r="D21" s="41" t="s">
        <v>332</v>
      </c>
      <c r="E21" s="38"/>
      <c r="F21" s="39">
        <f>F22+F27</f>
        <v>4713.2</v>
      </c>
      <c r="G21" s="167"/>
      <c r="H21" s="174"/>
    </row>
    <row r="22" spans="1:8" ht="30">
      <c r="A22" s="35" t="s">
        <v>228</v>
      </c>
      <c r="B22" s="36" t="s">
        <v>278</v>
      </c>
      <c r="C22" s="36" t="s">
        <v>298</v>
      </c>
      <c r="D22" s="41" t="s">
        <v>334</v>
      </c>
      <c r="E22" s="38"/>
      <c r="F22" s="37">
        <f>F23+F24+F25+F26</f>
        <v>3350.1</v>
      </c>
      <c r="G22" s="167"/>
      <c r="H22" s="174"/>
    </row>
    <row r="23" spans="1:8" ht="30">
      <c r="A23" s="35" t="s">
        <v>283</v>
      </c>
      <c r="B23" s="36" t="s">
        <v>278</v>
      </c>
      <c r="C23" s="36" t="s">
        <v>298</v>
      </c>
      <c r="D23" s="41" t="s">
        <v>334</v>
      </c>
      <c r="E23" s="38" t="s">
        <v>281</v>
      </c>
      <c r="F23" s="37">
        <v>1074.1</v>
      </c>
      <c r="G23" s="167"/>
      <c r="H23" s="174"/>
    </row>
    <row r="24" spans="1:8" ht="48" customHeight="1">
      <c r="A24" s="35" t="s">
        <v>285</v>
      </c>
      <c r="B24" s="36" t="s">
        <v>278</v>
      </c>
      <c r="C24" s="36" t="s">
        <v>298</v>
      </c>
      <c r="D24" s="41" t="s">
        <v>334</v>
      </c>
      <c r="E24" s="38" t="s">
        <v>287</v>
      </c>
      <c r="F24" s="37">
        <v>422</v>
      </c>
      <c r="G24" s="167"/>
      <c r="H24" s="174"/>
    </row>
    <row r="25" spans="1:8" ht="30">
      <c r="A25" s="35" t="s">
        <v>381</v>
      </c>
      <c r="B25" s="36" t="s">
        <v>278</v>
      </c>
      <c r="C25" s="36" t="s">
        <v>298</v>
      </c>
      <c r="D25" s="41" t="s">
        <v>334</v>
      </c>
      <c r="E25" s="38" t="s">
        <v>288</v>
      </c>
      <c r="F25" s="37">
        <f>1854-2</f>
        <v>1852</v>
      </c>
      <c r="G25" s="167"/>
      <c r="H25" s="174"/>
    </row>
    <row r="26" spans="1:8" ht="24" customHeight="1">
      <c r="A26" s="35" t="s">
        <v>329</v>
      </c>
      <c r="B26" s="36" t="s">
        <v>278</v>
      </c>
      <c r="C26" s="36" t="s">
        <v>298</v>
      </c>
      <c r="D26" s="41" t="s">
        <v>334</v>
      </c>
      <c r="E26" s="38" t="s">
        <v>294</v>
      </c>
      <c r="F26" s="37">
        <v>2</v>
      </c>
      <c r="G26" s="167"/>
      <c r="H26" s="174"/>
    </row>
    <row r="27" spans="1:8" ht="33" customHeight="1">
      <c r="A27" s="73" t="s">
        <v>377</v>
      </c>
      <c r="B27" s="36" t="s">
        <v>278</v>
      </c>
      <c r="C27" s="36" t="s">
        <v>298</v>
      </c>
      <c r="D27" s="41" t="s">
        <v>378</v>
      </c>
      <c r="E27" s="38"/>
      <c r="F27" s="37">
        <f>F28</f>
        <v>1363.1</v>
      </c>
      <c r="G27" s="167"/>
      <c r="H27" s="174"/>
    </row>
    <row r="28" spans="1:8" ht="15" customHeight="1">
      <c r="A28" s="73" t="s">
        <v>283</v>
      </c>
      <c r="B28" s="36" t="s">
        <v>278</v>
      </c>
      <c r="C28" s="36" t="s">
        <v>298</v>
      </c>
      <c r="D28" s="41" t="s">
        <v>378</v>
      </c>
      <c r="E28" s="38" t="s">
        <v>281</v>
      </c>
      <c r="F28" s="37">
        <v>1363.1</v>
      </c>
      <c r="G28" s="167"/>
      <c r="H28" s="174"/>
    </row>
    <row r="29" spans="1:8" s="83" customFormat="1" ht="30">
      <c r="A29" s="79" t="s">
        <v>289</v>
      </c>
      <c r="B29" s="80" t="s">
        <v>278</v>
      </c>
      <c r="C29" s="80" t="s">
        <v>299</v>
      </c>
      <c r="D29" s="81"/>
      <c r="E29" s="80"/>
      <c r="F29" s="82">
        <f>F30</f>
        <v>23718</v>
      </c>
      <c r="G29" s="168">
        <v>0</v>
      </c>
      <c r="H29" s="175"/>
    </row>
    <row r="30" spans="1:8" ht="30">
      <c r="A30" s="35" t="s">
        <v>231</v>
      </c>
      <c r="B30" s="36" t="s">
        <v>278</v>
      </c>
      <c r="C30" s="36" t="s">
        <v>299</v>
      </c>
      <c r="D30" s="41" t="s">
        <v>332</v>
      </c>
      <c r="E30" s="36"/>
      <c r="F30" s="37">
        <f>F31</f>
        <v>23718</v>
      </c>
      <c r="G30" s="167"/>
      <c r="H30" s="174"/>
    </row>
    <row r="31" spans="1:8" ht="30">
      <c r="A31" s="35" t="s">
        <v>228</v>
      </c>
      <c r="B31" s="36" t="s">
        <v>278</v>
      </c>
      <c r="C31" s="36" t="s">
        <v>299</v>
      </c>
      <c r="D31" s="41" t="s">
        <v>334</v>
      </c>
      <c r="E31" s="36"/>
      <c r="F31" s="37">
        <f>F32+F33+F34+F35+F37</f>
        <v>23718</v>
      </c>
      <c r="G31" s="167"/>
      <c r="H31" s="174"/>
    </row>
    <row r="32" spans="1:8" ht="30">
      <c r="A32" s="35" t="s">
        <v>283</v>
      </c>
      <c r="B32" s="36" t="s">
        <v>278</v>
      </c>
      <c r="C32" s="36" t="s">
        <v>299</v>
      </c>
      <c r="D32" s="41" t="s">
        <v>334</v>
      </c>
      <c r="E32" s="38" t="s">
        <v>281</v>
      </c>
      <c r="F32" s="37">
        <v>17614</v>
      </c>
      <c r="G32" s="167"/>
      <c r="H32" s="174"/>
    </row>
    <row r="33" spans="1:8" ht="45" customHeight="1">
      <c r="A33" s="35" t="s">
        <v>285</v>
      </c>
      <c r="B33" s="36" t="s">
        <v>278</v>
      </c>
      <c r="C33" s="36" t="s">
        <v>299</v>
      </c>
      <c r="D33" s="41" t="s">
        <v>334</v>
      </c>
      <c r="E33" s="38" t="s">
        <v>287</v>
      </c>
      <c r="F33" s="37">
        <v>1584</v>
      </c>
      <c r="G33" s="169"/>
      <c r="H33" s="176"/>
    </row>
    <row r="34" spans="1:8" ht="30">
      <c r="A34" s="35" t="s">
        <v>381</v>
      </c>
      <c r="B34" s="36" t="s">
        <v>278</v>
      </c>
      <c r="C34" s="36" t="s">
        <v>299</v>
      </c>
      <c r="D34" s="41" t="s">
        <v>334</v>
      </c>
      <c r="E34" s="38" t="s">
        <v>288</v>
      </c>
      <c r="F34" s="37">
        <f>3495+700+200</f>
        <v>4395</v>
      </c>
      <c r="G34" s="169"/>
      <c r="H34" s="176"/>
    </row>
    <row r="35" spans="1:8" ht="36" customHeight="1">
      <c r="A35" s="35" t="s">
        <v>293</v>
      </c>
      <c r="B35" s="36" t="s">
        <v>278</v>
      </c>
      <c r="C35" s="36" t="s">
        <v>299</v>
      </c>
      <c r="D35" s="41" t="s">
        <v>334</v>
      </c>
      <c r="E35" s="38" t="s">
        <v>295</v>
      </c>
      <c r="F35" s="37">
        <v>100</v>
      </c>
      <c r="G35" s="167"/>
      <c r="H35" s="174"/>
    </row>
    <row r="36" spans="1:8" ht="21.75" customHeight="1">
      <c r="A36" s="211" t="s">
        <v>481</v>
      </c>
      <c r="B36" s="211"/>
      <c r="C36" s="211"/>
      <c r="D36" s="211"/>
      <c r="E36" s="211"/>
      <c r="F36" s="211"/>
      <c r="H36" s="174"/>
    </row>
    <row r="37" spans="1:8" ht="33.75" customHeight="1">
      <c r="A37" s="35" t="s">
        <v>329</v>
      </c>
      <c r="B37" s="36" t="s">
        <v>278</v>
      </c>
      <c r="C37" s="36" t="s">
        <v>299</v>
      </c>
      <c r="D37" s="41" t="s">
        <v>334</v>
      </c>
      <c r="E37" s="38" t="s">
        <v>294</v>
      </c>
      <c r="F37" s="37">
        <v>25</v>
      </c>
      <c r="G37" s="167"/>
      <c r="H37" s="174"/>
    </row>
    <row r="38" spans="1:8" ht="32.25" customHeight="1">
      <c r="A38" s="79" t="s">
        <v>338</v>
      </c>
      <c r="B38" s="80" t="s">
        <v>278</v>
      </c>
      <c r="C38" s="80" t="s">
        <v>312</v>
      </c>
      <c r="D38" s="81"/>
      <c r="E38" s="80"/>
      <c r="F38" s="82">
        <f>F39</f>
        <v>547.2</v>
      </c>
      <c r="G38" s="167">
        <v>0</v>
      </c>
      <c r="H38" s="174"/>
    </row>
    <row r="39" spans="1:8" ht="28.5" customHeight="1">
      <c r="A39" s="35" t="s">
        <v>339</v>
      </c>
      <c r="B39" s="36" t="s">
        <v>278</v>
      </c>
      <c r="C39" s="36" t="s">
        <v>312</v>
      </c>
      <c r="D39" s="41" t="s">
        <v>357</v>
      </c>
      <c r="E39" s="38"/>
      <c r="F39" s="37">
        <f>F40</f>
        <v>547.2</v>
      </c>
      <c r="G39" s="167"/>
      <c r="H39" s="174"/>
    </row>
    <row r="40" spans="1:8" ht="36" customHeight="1">
      <c r="A40" s="59" t="s">
        <v>354</v>
      </c>
      <c r="B40" s="36" t="s">
        <v>278</v>
      </c>
      <c r="C40" s="36" t="s">
        <v>312</v>
      </c>
      <c r="D40" s="41" t="s">
        <v>358</v>
      </c>
      <c r="E40" s="38"/>
      <c r="F40" s="37">
        <f>F41</f>
        <v>547.2</v>
      </c>
      <c r="G40" s="167"/>
      <c r="H40" s="174"/>
    </row>
    <row r="41" spans="1:8" ht="33.75" customHeight="1">
      <c r="A41" s="35" t="s">
        <v>286</v>
      </c>
      <c r="B41" s="36" t="s">
        <v>278</v>
      </c>
      <c r="C41" s="36" t="s">
        <v>312</v>
      </c>
      <c r="D41" s="41" t="s">
        <v>358</v>
      </c>
      <c r="E41" s="38" t="s">
        <v>288</v>
      </c>
      <c r="F41" s="37">
        <v>547.2</v>
      </c>
      <c r="G41" s="167"/>
      <c r="H41" s="174"/>
    </row>
    <row r="42" spans="1:8" s="83" customFormat="1" ht="22.5" customHeight="1">
      <c r="A42" s="79" t="s">
        <v>229</v>
      </c>
      <c r="B42" s="80" t="s">
        <v>278</v>
      </c>
      <c r="C42" s="80" t="s">
        <v>300</v>
      </c>
      <c r="D42" s="81"/>
      <c r="E42" s="80"/>
      <c r="F42" s="82">
        <f>F43</f>
        <v>717</v>
      </c>
      <c r="G42" s="168"/>
      <c r="H42" s="175"/>
    </row>
    <row r="43" spans="1:8" ht="21.75" customHeight="1">
      <c r="A43" s="35" t="s">
        <v>229</v>
      </c>
      <c r="B43" s="36" t="s">
        <v>278</v>
      </c>
      <c r="C43" s="36" t="s">
        <v>300</v>
      </c>
      <c r="D43" s="41" t="s">
        <v>302</v>
      </c>
      <c r="E43" s="36"/>
      <c r="F43" s="37">
        <f>F44</f>
        <v>717</v>
      </c>
      <c r="G43" s="167"/>
      <c r="H43" s="174"/>
    </row>
    <row r="44" spans="1:8" ht="22.5" customHeight="1">
      <c r="A44" s="35" t="s">
        <v>290</v>
      </c>
      <c r="B44" s="36" t="s">
        <v>278</v>
      </c>
      <c r="C44" s="36" t="s">
        <v>300</v>
      </c>
      <c r="D44" s="41" t="s">
        <v>302</v>
      </c>
      <c r="E44" s="36" t="s">
        <v>303</v>
      </c>
      <c r="F44" s="37">
        <f>1000-283</f>
        <v>717</v>
      </c>
      <c r="G44" s="167"/>
      <c r="H44" s="174"/>
    </row>
    <row r="45" spans="1:8" s="83" customFormat="1" ht="34.5" customHeight="1">
      <c r="A45" s="79" t="s">
        <v>253</v>
      </c>
      <c r="B45" s="80" t="s">
        <v>278</v>
      </c>
      <c r="C45" s="80" t="s">
        <v>292</v>
      </c>
      <c r="D45" s="81"/>
      <c r="E45" s="80"/>
      <c r="F45" s="82">
        <f>F46+F48</f>
        <v>650</v>
      </c>
      <c r="G45" s="168">
        <v>0</v>
      </c>
      <c r="H45" s="175"/>
    </row>
    <row r="46" spans="1:8" ht="48.75" customHeight="1">
      <c r="A46" s="35" t="s">
        <v>230</v>
      </c>
      <c r="B46" s="36" t="s">
        <v>278</v>
      </c>
      <c r="C46" s="36" t="s">
        <v>292</v>
      </c>
      <c r="D46" s="41" t="s">
        <v>335</v>
      </c>
      <c r="E46" s="36"/>
      <c r="F46" s="37">
        <f>F47</f>
        <v>650</v>
      </c>
      <c r="G46" s="167"/>
      <c r="H46" s="174"/>
    </row>
    <row r="47" spans="1:8" ht="33" customHeight="1">
      <c r="A47" s="35" t="s">
        <v>381</v>
      </c>
      <c r="B47" s="36" t="s">
        <v>278</v>
      </c>
      <c r="C47" s="36" t="s">
        <v>292</v>
      </c>
      <c r="D47" s="41" t="s">
        <v>304</v>
      </c>
      <c r="E47" s="36" t="s">
        <v>288</v>
      </c>
      <c r="F47" s="37">
        <f>500+150</f>
        <v>650</v>
      </c>
      <c r="G47" s="167"/>
      <c r="H47" s="174"/>
    </row>
    <row r="48" spans="1:8" ht="60" hidden="1">
      <c r="A48" s="35" t="s">
        <v>375</v>
      </c>
      <c r="B48" s="36" t="s">
        <v>278</v>
      </c>
      <c r="C48" s="36" t="s">
        <v>292</v>
      </c>
      <c r="D48" s="41" t="s">
        <v>374</v>
      </c>
      <c r="E48" s="36" t="s">
        <v>376</v>
      </c>
      <c r="F48" s="37">
        <v>0</v>
      </c>
      <c r="G48" s="167"/>
      <c r="H48" s="174"/>
    </row>
    <row r="49" spans="1:8" ht="25.5" customHeight="1">
      <c r="A49" s="32" t="s">
        <v>254</v>
      </c>
      <c r="B49" s="33" t="s">
        <v>279</v>
      </c>
      <c r="C49" s="33" t="s">
        <v>280</v>
      </c>
      <c r="D49" s="63"/>
      <c r="E49" s="33"/>
      <c r="F49" s="40">
        <f aca="true" t="shared" si="0" ref="F49:G52">F50</f>
        <v>996</v>
      </c>
      <c r="G49" s="40">
        <f t="shared" si="0"/>
        <v>996</v>
      </c>
      <c r="H49" s="174"/>
    </row>
    <row r="50" spans="1:8" s="83" customFormat="1" ht="30.75" customHeight="1">
      <c r="A50" s="79" t="s">
        <v>255</v>
      </c>
      <c r="B50" s="80" t="s">
        <v>279</v>
      </c>
      <c r="C50" s="80" t="s">
        <v>298</v>
      </c>
      <c r="D50" s="81"/>
      <c r="E50" s="80"/>
      <c r="F50" s="82">
        <f t="shared" si="0"/>
        <v>996</v>
      </c>
      <c r="G50" s="82">
        <f t="shared" si="0"/>
        <v>996</v>
      </c>
      <c r="H50" s="175"/>
    </row>
    <row r="51" spans="1:8" ht="30">
      <c r="A51" s="35" t="s">
        <v>231</v>
      </c>
      <c r="B51" s="36" t="s">
        <v>279</v>
      </c>
      <c r="C51" s="36" t="s">
        <v>298</v>
      </c>
      <c r="D51" s="41" t="s">
        <v>438</v>
      </c>
      <c r="E51" s="36"/>
      <c r="F51" s="37">
        <f t="shared" si="0"/>
        <v>996</v>
      </c>
      <c r="G51" s="37">
        <f t="shared" si="0"/>
        <v>996</v>
      </c>
      <c r="H51" s="174"/>
    </row>
    <row r="52" spans="1:8" ht="48.75" customHeight="1">
      <c r="A52" s="35" t="s">
        <v>232</v>
      </c>
      <c r="B52" s="36" t="s">
        <v>279</v>
      </c>
      <c r="C52" s="36" t="s">
        <v>298</v>
      </c>
      <c r="D52" s="41" t="s">
        <v>437</v>
      </c>
      <c r="E52" s="36"/>
      <c r="F52" s="37">
        <f t="shared" si="0"/>
        <v>996</v>
      </c>
      <c r="G52" s="37">
        <f t="shared" si="0"/>
        <v>996</v>
      </c>
      <c r="H52" s="174"/>
    </row>
    <row r="53" spans="1:8" ht="34.5" customHeight="1">
      <c r="A53" s="35" t="s">
        <v>331</v>
      </c>
      <c r="B53" s="36" t="s">
        <v>279</v>
      </c>
      <c r="C53" s="36" t="s">
        <v>298</v>
      </c>
      <c r="D53" s="41" t="s">
        <v>436</v>
      </c>
      <c r="E53" s="36" t="s">
        <v>297</v>
      </c>
      <c r="F53" s="37">
        <f>1066-70</f>
        <v>996</v>
      </c>
      <c r="G53" s="37">
        <f>1066-70</f>
        <v>996</v>
      </c>
      <c r="H53" s="174"/>
    </row>
    <row r="54" spans="1:8" ht="34.5" customHeight="1">
      <c r="A54" s="32" t="s">
        <v>256</v>
      </c>
      <c r="B54" s="33" t="s">
        <v>298</v>
      </c>
      <c r="C54" s="33" t="s">
        <v>280</v>
      </c>
      <c r="D54" s="63"/>
      <c r="E54" s="33"/>
      <c r="F54" s="40">
        <f>F55+F63</f>
        <v>916.9</v>
      </c>
      <c r="G54" s="167">
        <v>0</v>
      </c>
      <c r="H54" s="174"/>
    </row>
    <row r="55" spans="1:8" s="83" customFormat="1" ht="61.5" customHeight="1">
      <c r="A55" s="79" t="s">
        <v>257</v>
      </c>
      <c r="B55" s="80" t="s">
        <v>298</v>
      </c>
      <c r="C55" s="80" t="s">
        <v>301</v>
      </c>
      <c r="D55" s="81"/>
      <c r="E55" s="80"/>
      <c r="F55" s="82">
        <f>F56+F59</f>
        <v>236.6</v>
      </c>
      <c r="G55" s="168"/>
      <c r="H55" s="175"/>
    </row>
    <row r="56" spans="1:8" ht="48" customHeight="1">
      <c r="A56" s="35" t="s">
        <v>309</v>
      </c>
      <c r="B56" s="36" t="s">
        <v>298</v>
      </c>
      <c r="C56" s="36" t="s">
        <v>301</v>
      </c>
      <c r="D56" s="41" t="s">
        <v>305</v>
      </c>
      <c r="E56" s="36"/>
      <c r="F56" s="37">
        <f>F57</f>
        <v>133.1</v>
      </c>
      <c r="G56" s="167"/>
      <c r="H56" s="174"/>
    </row>
    <row r="57" spans="1:8" ht="51" customHeight="1">
      <c r="A57" s="35" t="s">
        <v>233</v>
      </c>
      <c r="B57" s="36" t="s">
        <v>298</v>
      </c>
      <c r="C57" s="36" t="s">
        <v>301</v>
      </c>
      <c r="D57" s="41" t="s">
        <v>306</v>
      </c>
      <c r="E57" s="36"/>
      <c r="F57" s="37">
        <f>F58</f>
        <v>133.1</v>
      </c>
      <c r="G57" s="167"/>
      <c r="H57" s="174"/>
    </row>
    <row r="58" spans="1:8" ht="33.75" customHeight="1">
      <c r="A58" s="35" t="s">
        <v>381</v>
      </c>
      <c r="B58" s="36" t="s">
        <v>298</v>
      </c>
      <c r="C58" s="36" t="s">
        <v>301</v>
      </c>
      <c r="D58" s="41" t="s">
        <v>306</v>
      </c>
      <c r="E58" s="36" t="s">
        <v>288</v>
      </c>
      <c r="F58" s="37">
        <v>133.1</v>
      </c>
      <c r="G58" s="167"/>
      <c r="H58" s="174"/>
    </row>
    <row r="59" spans="1:8" ht="24" customHeight="1">
      <c r="A59" s="35" t="s">
        <v>234</v>
      </c>
      <c r="B59" s="36" t="s">
        <v>298</v>
      </c>
      <c r="C59" s="36" t="s">
        <v>301</v>
      </c>
      <c r="D59" s="41" t="s">
        <v>307</v>
      </c>
      <c r="E59" s="36"/>
      <c r="F59" s="37">
        <f>F60</f>
        <v>103.5</v>
      </c>
      <c r="G59" s="167"/>
      <c r="H59" s="174"/>
    </row>
    <row r="60" spans="1:8" ht="48.75" customHeight="1">
      <c r="A60" s="35" t="s">
        <v>258</v>
      </c>
      <c r="B60" s="36" t="s">
        <v>298</v>
      </c>
      <c r="C60" s="36" t="s">
        <v>301</v>
      </c>
      <c r="D60" s="41" t="s">
        <v>308</v>
      </c>
      <c r="E60" s="36"/>
      <c r="F60" s="37">
        <f>F62</f>
        <v>103.5</v>
      </c>
      <c r="G60" s="167"/>
      <c r="H60" s="174"/>
    </row>
    <row r="61" spans="1:8" ht="48.75" customHeight="1">
      <c r="A61" s="211" t="s">
        <v>481</v>
      </c>
      <c r="B61" s="211"/>
      <c r="C61" s="211"/>
      <c r="D61" s="211"/>
      <c r="E61" s="211"/>
      <c r="F61" s="211"/>
      <c r="H61" s="174"/>
    </row>
    <row r="62" spans="1:8" ht="37.5" customHeight="1">
      <c r="A62" s="35" t="s">
        <v>381</v>
      </c>
      <c r="B62" s="36" t="s">
        <v>298</v>
      </c>
      <c r="C62" s="36" t="s">
        <v>301</v>
      </c>
      <c r="D62" s="41" t="s">
        <v>308</v>
      </c>
      <c r="E62" s="36" t="s">
        <v>288</v>
      </c>
      <c r="F62" s="37">
        <v>103.5</v>
      </c>
      <c r="G62" s="167"/>
      <c r="H62" s="174"/>
    </row>
    <row r="63" spans="1:8" s="83" customFormat="1" ht="53.25" customHeight="1">
      <c r="A63" s="79" t="s">
        <v>259</v>
      </c>
      <c r="B63" s="80" t="s">
        <v>298</v>
      </c>
      <c r="C63" s="80" t="s">
        <v>310</v>
      </c>
      <c r="D63" s="81"/>
      <c r="E63" s="80"/>
      <c r="F63" s="82">
        <f>F64</f>
        <v>680.3</v>
      </c>
      <c r="G63" s="168"/>
      <c r="H63" s="175"/>
    </row>
    <row r="64" spans="1:8" ht="51" customHeight="1">
      <c r="A64" s="35" t="s">
        <v>235</v>
      </c>
      <c r="B64" s="36" t="s">
        <v>298</v>
      </c>
      <c r="C64" s="36" t="s">
        <v>310</v>
      </c>
      <c r="D64" s="41" t="s">
        <v>316</v>
      </c>
      <c r="E64" s="36"/>
      <c r="F64" s="37">
        <f>F65</f>
        <v>680.3</v>
      </c>
      <c r="G64" s="167"/>
      <c r="H64" s="174"/>
    </row>
    <row r="65" spans="1:8" ht="36" customHeight="1">
      <c r="A65" s="35" t="s">
        <v>381</v>
      </c>
      <c r="B65" s="36" t="s">
        <v>298</v>
      </c>
      <c r="C65" s="36" t="s">
        <v>310</v>
      </c>
      <c r="D65" s="41" t="s">
        <v>330</v>
      </c>
      <c r="E65" s="36" t="s">
        <v>288</v>
      </c>
      <c r="F65" s="37">
        <v>680.3</v>
      </c>
      <c r="G65" s="167"/>
      <c r="H65" s="174"/>
    </row>
    <row r="66" spans="1:8" ht="15.75">
      <c r="A66" s="32" t="s">
        <v>260</v>
      </c>
      <c r="B66" s="33" t="s">
        <v>299</v>
      </c>
      <c r="C66" s="33" t="s">
        <v>280</v>
      </c>
      <c r="D66" s="63"/>
      <c r="E66" s="33"/>
      <c r="F66" s="40">
        <f>F67+F73</f>
        <v>20131.3</v>
      </c>
      <c r="G66" s="167">
        <v>0</v>
      </c>
      <c r="H66" s="174"/>
    </row>
    <row r="67" spans="1:8" s="83" customFormat="1" ht="26.25" customHeight="1">
      <c r="A67" s="79" t="s">
        <v>439</v>
      </c>
      <c r="B67" s="80" t="s">
        <v>299</v>
      </c>
      <c r="C67" s="80" t="s">
        <v>301</v>
      </c>
      <c r="D67" s="81"/>
      <c r="E67" s="80"/>
      <c r="F67" s="82">
        <f>F68+F71</f>
        <v>14230.1</v>
      </c>
      <c r="G67" s="168"/>
      <c r="H67" s="175"/>
    </row>
    <row r="68" spans="1:8" ht="35.25" customHeight="1">
      <c r="A68" s="35" t="s">
        <v>510</v>
      </c>
      <c r="B68" s="36" t="s">
        <v>299</v>
      </c>
      <c r="C68" s="36" t="s">
        <v>301</v>
      </c>
      <c r="D68" s="41" t="s">
        <v>317</v>
      </c>
      <c r="E68" s="36"/>
      <c r="F68" s="37">
        <f>F69</f>
        <v>14230.1</v>
      </c>
      <c r="G68" s="167"/>
      <c r="H68" s="174"/>
    </row>
    <row r="69" spans="1:8" ht="81" customHeight="1">
      <c r="A69" s="35" t="s">
        <v>261</v>
      </c>
      <c r="B69" s="36" t="s">
        <v>299</v>
      </c>
      <c r="C69" s="36" t="s">
        <v>301</v>
      </c>
      <c r="D69" s="41" t="s">
        <v>317</v>
      </c>
      <c r="E69" s="36"/>
      <c r="F69" s="37">
        <f>F70</f>
        <v>14230.1</v>
      </c>
      <c r="G69" s="167"/>
      <c r="H69" s="174"/>
    </row>
    <row r="70" spans="1:8" ht="30">
      <c r="A70" s="35" t="s">
        <v>381</v>
      </c>
      <c r="B70" s="36" t="s">
        <v>299</v>
      </c>
      <c r="C70" s="36" t="s">
        <v>301</v>
      </c>
      <c r="D70" s="41" t="s">
        <v>317</v>
      </c>
      <c r="E70" s="36" t="s">
        <v>288</v>
      </c>
      <c r="F70" s="37">
        <f>14950+610+257.7+75+175.5-2256.4+418.3</f>
        <v>14230.1</v>
      </c>
      <c r="G70" s="167"/>
      <c r="H70" s="174"/>
    </row>
    <row r="71" spans="1:8" ht="75" hidden="1">
      <c r="A71" s="35" t="s">
        <v>261</v>
      </c>
      <c r="B71" s="36" t="s">
        <v>299</v>
      </c>
      <c r="C71" s="36" t="s">
        <v>301</v>
      </c>
      <c r="D71" s="41" t="s">
        <v>355</v>
      </c>
      <c r="E71" s="36"/>
      <c r="F71" s="37">
        <f>F72</f>
        <v>0</v>
      </c>
      <c r="G71" s="167"/>
      <c r="H71" s="174"/>
    </row>
    <row r="72" spans="1:8" ht="31.5" customHeight="1" hidden="1">
      <c r="A72" s="35" t="s">
        <v>286</v>
      </c>
      <c r="B72" s="36" t="s">
        <v>299</v>
      </c>
      <c r="C72" s="36" t="s">
        <v>301</v>
      </c>
      <c r="D72" s="41" t="s">
        <v>355</v>
      </c>
      <c r="E72" s="36" t="s">
        <v>288</v>
      </c>
      <c r="F72" s="37"/>
      <c r="G72" s="167"/>
      <c r="H72" s="174"/>
    </row>
    <row r="73" spans="1:8" ht="30">
      <c r="A73" s="79" t="s">
        <v>236</v>
      </c>
      <c r="B73" s="79" t="s">
        <v>299</v>
      </c>
      <c r="C73" s="79" t="s">
        <v>315</v>
      </c>
      <c r="D73" s="79"/>
      <c r="E73" s="79"/>
      <c r="F73" s="79">
        <f>F74+F76</f>
        <v>5901.2</v>
      </c>
      <c r="G73" s="167"/>
      <c r="H73" s="174"/>
    </row>
    <row r="74" spans="1:8" ht="30" customHeight="1">
      <c r="A74" s="35" t="s">
        <v>262</v>
      </c>
      <c r="B74" s="36" t="s">
        <v>299</v>
      </c>
      <c r="C74" s="36" t="s">
        <v>315</v>
      </c>
      <c r="D74" s="41" t="s">
        <v>318</v>
      </c>
      <c r="E74" s="36"/>
      <c r="F74" s="37">
        <f>F75</f>
        <v>1000</v>
      </c>
      <c r="G74" s="167"/>
      <c r="H74" s="174"/>
    </row>
    <row r="75" spans="1:8" ht="33.75" customHeight="1">
      <c r="A75" s="35" t="s">
        <v>286</v>
      </c>
      <c r="B75" s="36" t="s">
        <v>299</v>
      </c>
      <c r="C75" s="36" t="s">
        <v>315</v>
      </c>
      <c r="D75" s="41" t="s">
        <v>318</v>
      </c>
      <c r="E75" s="36" t="s">
        <v>288</v>
      </c>
      <c r="F75" s="37">
        <v>1000</v>
      </c>
      <c r="G75" s="167"/>
      <c r="H75" s="174"/>
    </row>
    <row r="76" spans="1:8" ht="33.75" customHeight="1">
      <c r="A76" s="35" t="s">
        <v>237</v>
      </c>
      <c r="B76" s="36" t="s">
        <v>299</v>
      </c>
      <c r="C76" s="36" t="s">
        <v>315</v>
      </c>
      <c r="D76" s="41" t="s">
        <v>319</v>
      </c>
      <c r="E76" s="36"/>
      <c r="F76" s="37">
        <f>F77</f>
        <v>4901.2</v>
      </c>
      <c r="G76" s="167"/>
      <c r="H76" s="174"/>
    </row>
    <row r="77" spans="1:8" ht="35.25" customHeight="1">
      <c r="A77" s="35" t="s">
        <v>286</v>
      </c>
      <c r="B77" s="36" t="s">
        <v>299</v>
      </c>
      <c r="C77" s="36" t="s">
        <v>315</v>
      </c>
      <c r="D77" s="41" t="s">
        <v>319</v>
      </c>
      <c r="E77" s="36" t="s">
        <v>288</v>
      </c>
      <c r="F77" s="37">
        <f>3000+1581.2+320</f>
        <v>4901.2</v>
      </c>
      <c r="G77" s="170"/>
      <c r="H77" s="177"/>
    </row>
    <row r="78" spans="1:8" ht="24" customHeight="1">
      <c r="A78" s="32" t="s">
        <v>263</v>
      </c>
      <c r="B78" s="33" t="s">
        <v>311</v>
      </c>
      <c r="C78" s="33" t="s">
        <v>280</v>
      </c>
      <c r="D78" s="63"/>
      <c r="E78" s="33"/>
      <c r="F78" s="40">
        <f>F79+F86+F89</f>
        <v>92134.4</v>
      </c>
      <c r="G78" s="167">
        <v>0</v>
      </c>
      <c r="H78" s="174"/>
    </row>
    <row r="79" spans="1:8" s="83" customFormat="1" ht="22.5" customHeight="1">
      <c r="A79" s="79" t="s">
        <v>238</v>
      </c>
      <c r="B79" s="80" t="s">
        <v>311</v>
      </c>
      <c r="C79" s="80" t="s">
        <v>278</v>
      </c>
      <c r="D79" s="81"/>
      <c r="E79" s="80"/>
      <c r="F79" s="82">
        <f>F81+F82+F83+F84</f>
        <v>34196.1</v>
      </c>
      <c r="G79" s="168"/>
      <c r="H79" s="175"/>
    </row>
    <row r="80" spans="1:8" s="83" customFormat="1" ht="51" customHeight="1">
      <c r="A80" s="35" t="s">
        <v>1</v>
      </c>
      <c r="B80" s="41" t="s">
        <v>311</v>
      </c>
      <c r="C80" s="41" t="s">
        <v>278</v>
      </c>
      <c r="D80" s="41" t="s">
        <v>530</v>
      </c>
      <c r="E80" s="80"/>
      <c r="F80" s="82"/>
      <c r="G80" s="168"/>
      <c r="H80" s="175"/>
    </row>
    <row r="81" spans="1:8" s="83" customFormat="1" ht="54" customHeight="1" hidden="1">
      <c r="A81" s="35" t="s">
        <v>382</v>
      </c>
      <c r="B81" s="41" t="s">
        <v>311</v>
      </c>
      <c r="C81" s="41" t="s">
        <v>278</v>
      </c>
      <c r="D81" s="41" t="s">
        <v>383</v>
      </c>
      <c r="E81" s="41" t="s">
        <v>288</v>
      </c>
      <c r="F81" s="37"/>
      <c r="G81" s="168"/>
      <c r="H81" s="175"/>
    </row>
    <row r="82" spans="1:8" s="83" customFormat="1" ht="53.25" customHeight="1" hidden="1">
      <c r="A82" s="35" t="s">
        <v>384</v>
      </c>
      <c r="B82" s="41" t="s">
        <v>311</v>
      </c>
      <c r="C82" s="41" t="s">
        <v>278</v>
      </c>
      <c r="D82" s="41" t="s">
        <v>385</v>
      </c>
      <c r="E82" s="41" t="s">
        <v>288</v>
      </c>
      <c r="F82" s="37"/>
      <c r="G82" s="168"/>
      <c r="H82" s="175"/>
    </row>
    <row r="83" spans="1:8" s="83" customFormat="1" ht="52.5" customHeight="1">
      <c r="A83" s="35" t="s">
        <v>386</v>
      </c>
      <c r="B83" s="41" t="s">
        <v>311</v>
      </c>
      <c r="C83" s="41" t="s">
        <v>278</v>
      </c>
      <c r="D83" s="41" t="s">
        <v>385</v>
      </c>
      <c r="E83" s="41" t="s">
        <v>288</v>
      </c>
      <c r="F83" s="37">
        <f>14524.1+5000+4500</f>
        <v>24024.1</v>
      </c>
      <c r="G83" s="167"/>
      <c r="H83" s="174"/>
    </row>
    <row r="84" spans="1:8" ht="25.5" customHeight="1">
      <c r="A84" s="35" t="s">
        <v>239</v>
      </c>
      <c r="B84" s="41" t="s">
        <v>311</v>
      </c>
      <c r="C84" s="41" t="s">
        <v>278</v>
      </c>
      <c r="D84" s="41" t="s">
        <v>359</v>
      </c>
      <c r="E84" s="41"/>
      <c r="F84" s="37">
        <f>F85</f>
        <v>10171.999999999998</v>
      </c>
      <c r="G84" s="171"/>
      <c r="H84" s="178"/>
    </row>
    <row r="85" spans="1:8" ht="30">
      <c r="A85" s="35" t="s">
        <v>381</v>
      </c>
      <c r="B85" s="36" t="s">
        <v>311</v>
      </c>
      <c r="C85" s="36" t="s">
        <v>278</v>
      </c>
      <c r="D85" s="41" t="s">
        <v>359</v>
      </c>
      <c r="E85" s="36" t="s">
        <v>288</v>
      </c>
      <c r="F85" s="37">
        <f>11567.8-606.1+335.1-1286.7+161.9</f>
        <v>10171.999999999998</v>
      </c>
      <c r="G85" s="167"/>
      <c r="H85" s="174"/>
    </row>
    <row r="86" spans="1:8" ht="21" customHeight="1">
      <c r="A86" s="79" t="s">
        <v>240</v>
      </c>
      <c r="B86" s="80" t="s">
        <v>311</v>
      </c>
      <c r="C86" s="80" t="s">
        <v>279</v>
      </c>
      <c r="D86" s="81"/>
      <c r="E86" s="80"/>
      <c r="F86" s="82">
        <f>F87</f>
        <v>16620.4</v>
      </c>
      <c r="G86" s="167"/>
      <c r="H86" s="174"/>
    </row>
    <row r="87" spans="1:8" ht="20.25" customHeight="1">
      <c r="A87" s="35" t="s">
        <v>320</v>
      </c>
      <c r="B87" s="36" t="s">
        <v>311</v>
      </c>
      <c r="C87" s="36" t="s">
        <v>279</v>
      </c>
      <c r="D87" s="41" t="s">
        <v>360</v>
      </c>
      <c r="E87" s="36"/>
      <c r="F87" s="37">
        <f>F88</f>
        <v>16620.4</v>
      </c>
      <c r="G87" s="167"/>
      <c r="H87" s="174"/>
    </row>
    <row r="88" spans="1:8" ht="30">
      <c r="A88" s="35" t="s">
        <v>381</v>
      </c>
      <c r="B88" s="36" t="s">
        <v>311</v>
      </c>
      <c r="C88" s="36" t="s">
        <v>279</v>
      </c>
      <c r="D88" s="41" t="s">
        <v>360</v>
      </c>
      <c r="E88" s="36" t="s">
        <v>288</v>
      </c>
      <c r="F88" s="37">
        <f>7000+1000+6517.6+300.9+2830+1786.7-2990+175.2</f>
        <v>16620.4</v>
      </c>
      <c r="G88" s="167"/>
      <c r="H88" s="174"/>
    </row>
    <row r="89" spans="1:8" ht="20.25" customHeight="1">
      <c r="A89" s="79" t="s">
        <v>241</v>
      </c>
      <c r="B89" s="80" t="s">
        <v>311</v>
      </c>
      <c r="C89" s="80" t="s">
        <v>298</v>
      </c>
      <c r="D89" s="81"/>
      <c r="E89" s="80"/>
      <c r="F89" s="82">
        <f>F91+F95+F97+F99+F101+F93</f>
        <v>41317.899999999994</v>
      </c>
      <c r="G89" s="167"/>
      <c r="H89" s="174"/>
    </row>
    <row r="90" spans="1:8" ht="30.75" customHeight="1">
      <c r="A90" s="211" t="s">
        <v>481</v>
      </c>
      <c r="B90" s="211"/>
      <c r="C90" s="211"/>
      <c r="D90" s="211"/>
      <c r="E90" s="211"/>
      <c r="F90" s="211"/>
      <c r="H90" s="174"/>
    </row>
    <row r="91" spans="1:8" s="78" customFormat="1" ht="20.25" customHeight="1">
      <c r="A91" s="74" t="s">
        <v>264</v>
      </c>
      <c r="B91" s="75" t="s">
        <v>311</v>
      </c>
      <c r="C91" s="75" t="s">
        <v>298</v>
      </c>
      <c r="D91" s="76" t="s">
        <v>361</v>
      </c>
      <c r="E91" s="75"/>
      <c r="F91" s="77">
        <f>F92</f>
        <v>11241.699999999999</v>
      </c>
      <c r="G91" s="172"/>
      <c r="H91" s="179"/>
    </row>
    <row r="92" spans="1:8" ht="30">
      <c r="A92" s="35" t="s">
        <v>381</v>
      </c>
      <c r="B92" s="36" t="s">
        <v>311</v>
      </c>
      <c r="C92" s="36" t="s">
        <v>298</v>
      </c>
      <c r="D92" s="41" t="s">
        <v>361</v>
      </c>
      <c r="E92" s="36" t="s">
        <v>288</v>
      </c>
      <c r="F92" s="37">
        <f>7350+2500-9.1+1400.8</f>
        <v>11241.699999999999</v>
      </c>
      <c r="G92" s="173"/>
      <c r="H92" s="180">
        <v>1400.8</v>
      </c>
    </row>
    <row r="93" spans="1:8" ht="56.25" customHeight="1" hidden="1">
      <c r="A93" s="35" t="s">
        <v>265</v>
      </c>
      <c r="B93" s="36" t="s">
        <v>311</v>
      </c>
      <c r="C93" s="36" t="s">
        <v>298</v>
      </c>
      <c r="D93" s="41" t="s">
        <v>356</v>
      </c>
      <c r="E93" s="36"/>
      <c r="F93" s="37">
        <f>F94</f>
        <v>0</v>
      </c>
      <c r="G93" s="167"/>
      <c r="H93" s="174"/>
    </row>
    <row r="94" spans="1:8" ht="30" hidden="1">
      <c r="A94" s="35" t="s">
        <v>286</v>
      </c>
      <c r="B94" s="36" t="s">
        <v>311</v>
      </c>
      <c r="C94" s="36" t="s">
        <v>298</v>
      </c>
      <c r="D94" s="41" t="s">
        <v>356</v>
      </c>
      <c r="E94" s="36" t="s">
        <v>288</v>
      </c>
      <c r="F94" s="37"/>
      <c r="G94" s="167"/>
      <c r="H94" s="174"/>
    </row>
    <row r="95" spans="1:8" s="78" customFormat="1" ht="47.25" customHeight="1">
      <c r="A95" s="74" t="s">
        <v>265</v>
      </c>
      <c r="B95" s="75" t="s">
        <v>311</v>
      </c>
      <c r="C95" s="75" t="s">
        <v>298</v>
      </c>
      <c r="D95" s="76" t="s">
        <v>362</v>
      </c>
      <c r="E95" s="75"/>
      <c r="F95" s="77">
        <f>F96</f>
        <v>19263.999999999996</v>
      </c>
      <c r="G95" s="172"/>
      <c r="H95" s="179"/>
    </row>
    <row r="96" spans="1:8" ht="30">
      <c r="A96" s="35" t="s">
        <v>381</v>
      </c>
      <c r="B96" s="36" t="s">
        <v>311</v>
      </c>
      <c r="C96" s="36" t="s">
        <v>298</v>
      </c>
      <c r="D96" s="41" t="s">
        <v>362</v>
      </c>
      <c r="E96" s="36" t="s">
        <v>288</v>
      </c>
      <c r="F96" s="37">
        <f>20081.1-2247.8+243.6+1187.1</f>
        <v>19263.999999999996</v>
      </c>
      <c r="G96" s="167"/>
      <c r="H96" s="174"/>
    </row>
    <row r="97" spans="1:8" s="78" customFormat="1" ht="24" customHeight="1">
      <c r="A97" s="74" t="s">
        <v>242</v>
      </c>
      <c r="B97" s="75" t="s">
        <v>311</v>
      </c>
      <c r="C97" s="75" t="s">
        <v>298</v>
      </c>
      <c r="D97" s="76" t="s">
        <v>363</v>
      </c>
      <c r="E97" s="75"/>
      <c r="F97" s="77">
        <f>F98</f>
        <v>2200</v>
      </c>
      <c r="G97" s="172"/>
      <c r="H97" s="179"/>
    </row>
    <row r="98" spans="1:8" ht="30">
      <c r="A98" s="35" t="s">
        <v>381</v>
      </c>
      <c r="B98" s="36" t="s">
        <v>311</v>
      </c>
      <c r="C98" s="36" t="s">
        <v>298</v>
      </c>
      <c r="D98" s="41" t="s">
        <v>363</v>
      </c>
      <c r="E98" s="36" t="s">
        <v>288</v>
      </c>
      <c r="F98" s="37">
        <v>2200</v>
      </c>
      <c r="G98" s="167"/>
      <c r="H98" s="174"/>
    </row>
    <row r="99" spans="1:8" s="78" customFormat="1" ht="30">
      <c r="A99" s="74" t="s">
        <v>243</v>
      </c>
      <c r="B99" s="75" t="s">
        <v>311</v>
      </c>
      <c r="C99" s="75" t="s">
        <v>298</v>
      </c>
      <c r="D99" s="76" t="s">
        <v>364</v>
      </c>
      <c r="E99" s="75"/>
      <c r="F99" s="77">
        <f>F100</f>
        <v>4823.099999999999</v>
      </c>
      <c r="G99" s="172"/>
      <c r="H99" s="179"/>
    </row>
    <row r="100" spans="1:8" ht="30">
      <c r="A100" s="35" t="s">
        <v>381</v>
      </c>
      <c r="B100" s="36" t="s">
        <v>311</v>
      </c>
      <c r="C100" s="36" t="s">
        <v>298</v>
      </c>
      <c r="D100" s="41" t="s">
        <v>364</v>
      </c>
      <c r="E100" s="36" t="s">
        <v>288</v>
      </c>
      <c r="F100" s="37">
        <f>7070-846.1-1400.8</f>
        <v>4823.099999999999</v>
      </c>
      <c r="G100" s="167"/>
      <c r="H100" s="174">
        <v>-1400.8</v>
      </c>
    </row>
    <row r="101" spans="1:8" s="78" customFormat="1" ht="36.75" customHeight="1">
      <c r="A101" s="74" t="s">
        <v>244</v>
      </c>
      <c r="B101" s="75" t="s">
        <v>311</v>
      </c>
      <c r="C101" s="75" t="s">
        <v>298</v>
      </c>
      <c r="D101" s="76" t="s">
        <v>365</v>
      </c>
      <c r="E101" s="75"/>
      <c r="F101" s="77">
        <f>F102</f>
        <v>3789.1000000000004</v>
      </c>
      <c r="G101" s="172"/>
      <c r="H101" s="179"/>
    </row>
    <row r="102" spans="1:8" ht="30">
      <c r="A102" s="35" t="s">
        <v>381</v>
      </c>
      <c r="B102" s="36" t="s">
        <v>311</v>
      </c>
      <c r="C102" s="36" t="s">
        <v>298</v>
      </c>
      <c r="D102" s="41" t="s">
        <v>365</v>
      </c>
      <c r="E102" s="36" t="s">
        <v>288</v>
      </c>
      <c r="F102" s="37">
        <f>7650+1400-5000-728.4+100+757.5-200-200+160-150</f>
        <v>3789.1000000000004</v>
      </c>
      <c r="G102" s="167"/>
      <c r="H102" s="174"/>
    </row>
    <row r="103" spans="1:8" ht="15.75">
      <c r="A103" s="32" t="s">
        <v>266</v>
      </c>
      <c r="B103" s="33" t="s">
        <v>312</v>
      </c>
      <c r="C103" s="33" t="s">
        <v>280</v>
      </c>
      <c r="D103" s="63"/>
      <c r="E103" s="33"/>
      <c r="F103" s="40">
        <f>F104</f>
        <v>1010</v>
      </c>
      <c r="G103" s="167">
        <v>0</v>
      </c>
      <c r="H103" s="174"/>
    </row>
    <row r="104" spans="1:8" s="83" customFormat="1" ht="31.5" customHeight="1">
      <c r="A104" s="79" t="s">
        <v>245</v>
      </c>
      <c r="B104" s="80" t="s">
        <v>312</v>
      </c>
      <c r="C104" s="80" t="s">
        <v>312</v>
      </c>
      <c r="D104" s="81"/>
      <c r="E104" s="80"/>
      <c r="F104" s="82">
        <f>F105</f>
        <v>1010</v>
      </c>
      <c r="G104" s="168"/>
      <c r="H104" s="175"/>
    </row>
    <row r="105" spans="1:8" ht="31.5" customHeight="1">
      <c r="A105" s="35" t="s">
        <v>246</v>
      </c>
      <c r="B105" s="36" t="s">
        <v>312</v>
      </c>
      <c r="C105" s="36" t="s">
        <v>312</v>
      </c>
      <c r="D105" s="41" t="s">
        <v>369</v>
      </c>
      <c r="E105" s="36"/>
      <c r="F105" s="37">
        <f>F106</f>
        <v>1010</v>
      </c>
      <c r="G105" s="167"/>
      <c r="H105" s="174"/>
    </row>
    <row r="106" spans="1:8" ht="31.5" customHeight="1">
      <c r="A106" s="35" t="s">
        <v>247</v>
      </c>
      <c r="B106" s="36" t="s">
        <v>312</v>
      </c>
      <c r="C106" s="36" t="s">
        <v>312</v>
      </c>
      <c r="D106" s="41" t="s">
        <v>369</v>
      </c>
      <c r="E106" s="36"/>
      <c r="F106" s="37">
        <f>F107</f>
        <v>1010</v>
      </c>
      <c r="G106" s="167"/>
      <c r="H106" s="174"/>
    </row>
    <row r="107" spans="1:8" ht="30">
      <c r="A107" s="35" t="s">
        <v>381</v>
      </c>
      <c r="B107" s="36" t="s">
        <v>312</v>
      </c>
      <c r="C107" s="36" t="s">
        <v>312</v>
      </c>
      <c r="D107" s="41" t="s">
        <v>369</v>
      </c>
      <c r="E107" s="36" t="s">
        <v>288</v>
      </c>
      <c r="F107" s="37">
        <v>1010</v>
      </c>
      <c r="G107" s="167"/>
      <c r="H107" s="174"/>
    </row>
    <row r="108" spans="1:8" ht="21.75" customHeight="1">
      <c r="A108" s="32" t="s">
        <v>267</v>
      </c>
      <c r="B108" s="33" t="s">
        <v>313</v>
      </c>
      <c r="C108" s="33" t="s">
        <v>280</v>
      </c>
      <c r="D108" s="63"/>
      <c r="E108" s="33"/>
      <c r="F108" s="40">
        <f>F109</f>
        <v>25935.609999999993</v>
      </c>
      <c r="G108" s="167">
        <v>0</v>
      </c>
      <c r="H108" s="174"/>
    </row>
    <row r="109" spans="1:8" s="83" customFormat="1" ht="18" customHeight="1">
      <c r="A109" s="79" t="s">
        <v>248</v>
      </c>
      <c r="B109" s="80" t="s">
        <v>313</v>
      </c>
      <c r="C109" s="80" t="s">
        <v>278</v>
      </c>
      <c r="D109" s="81"/>
      <c r="E109" s="81"/>
      <c r="F109" s="84">
        <f>F110+F120</f>
        <v>25935.609999999993</v>
      </c>
      <c r="G109" s="168"/>
      <c r="H109" s="175"/>
    </row>
    <row r="110" spans="1:8" ht="39.75" customHeight="1">
      <c r="A110" s="35" t="s">
        <v>321</v>
      </c>
      <c r="B110" s="36" t="s">
        <v>313</v>
      </c>
      <c r="C110" s="36" t="s">
        <v>278</v>
      </c>
      <c r="D110" s="64" t="s">
        <v>322</v>
      </c>
      <c r="E110" s="42"/>
      <c r="F110" s="43">
        <f>F113+F116+F111</f>
        <v>25675.616999999995</v>
      </c>
      <c r="G110" s="167"/>
      <c r="H110" s="174"/>
    </row>
    <row r="111" spans="1:8" s="78" customFormat="1" ht="37.5" customHeight="1">
      <c r="A111" s="74" t="s">
        <v>323</v>
      </c>
      <c r="B111" s="75" t="s">
        <v>313</v>
      </c>
      <c r="C111" s="75" t="s">
        <v>278</v>
      </c>
      <c r="D111" s="85" t="s">
        <v>324</v>
      </c>
      <c r="E111" s="86"/>
      <c r="F111" s="87">
        <f>F112</f>
        <v>778.8</v>
      </c>
      <c r="G111" s="172"/>
      <c r="H111" s="179"/>
    </row>
    <row r="112" spans="1:8" ht="30">
      <c r="A112" s="35" t="s">
        <v>381</v>
      </c>
      <c r="B112" s="36" t="s">
        <v>313</v>
      </c>
      <c r="C112" s="36" t="s">
        <v>278</v>
      </c>
      <c r="D112" s="64" t="s">
        <v>324</v>
      </c>
      <c r="E112" s="36" t="s">
        <v>288</v>
      </c>
      <c r="F112" s="37">
        <v>778.8</v>
      </c>
      <c r="G112" s="167"/>
      <c r="H112" s="174"/>
    </row>
    <row r="113" spans="1:8" s="78" customFormat="1" ht="31.5" customHeight="1">
      <c r="A113" s="74" t="s">
        <v>325</v>
      </c>
      <c r="B113" s="75" t="s">
        <v>313</v>
      </c>
      <c r="C113" s="75" t="s">
        <v>278</v>
      </c>
      <c r="D113" s="76" t="s">
        <v>326</v>
      </c>
      <c r="E113" s="75"/>
      <c r="F113" s="77">
        <f>F114+F115</f>
        <v>22464.716999999997</v>
      </c>
      <c r="G113" s="172"/>
      <c r="H113" s="179"/>
    </row>
    <row r="114" spans="1:8" ht="41.25" customHeight="1">
      <c r="A114" s="35" t="s">
        <v>268</v>
      </c>
      <c r="B114" s="36" t="s">
        <v>313</v>
      </c>
      <c r="C114" s="36" t="s">
        <v>278</v>
      </c>
      <c r="D114" s="41" t="s">
        <v>326</v>
      </c>
      <c r="E114" s="36">
        <v>611</v>
      </c>
      <c r="F114" s="37">
        <v>20943.1</v>
      </c>
      <c r="G114" s="167"/>
      <c r="H114" s="174"/>
    </row>
    <row r="115" spans="1:8" ht="109.5" customHeight="1">
      <c r="A115" s="35" t="s">
        <v>480</v>
      </c>
      <c r="B115" s="36" t="s">
        <v>313</v>
      </c>
      <c r="C115" s="36" t="s">
        <v>278</v>
      </c>
      <c r="D115" s="41" t="s">
        <v>471</v>
      </c>
      <c r="E115" s="36" t="s">
        <v>351</v>
      </c>
      <c r="F115" s="37">
        <v>1521.617</v>
      </c>
      <c r="G115" s="167"/>
      <c r="H115" s="174"/>
    </row>
    <row r="116" spans="1:8" s="78" customFormat="1" ht="32.25" customHeight="1">
      <c r="A116" s="74" t="s">
        <v>249</v>
      </c>
      <c r="B116" s="75" t="s">
        <v>313</v>
      </c>
      <c r="C116" s="75" t="s">
        <v>278</v>
      </c>
      <c r="D116" s="85" t="s">
        <v>327</v>
      </c>
      <c r="E116" s="88"/>
      <c r="F116" s="77">
        <f>F118</f>
        <v>2432.1</v>
      </c>
      <c r="G116" s="172"/>
      <c r="H116" s="179"/>
    </row>
    <row r="117" spans="1:8" s="78" customFormat="1" ht="45" customHeight="1">
      <c r="A117" s="211" t="s">
        <v>481</v>
      </c>
      <c r="B117" s="211"/>
      <c r="C117" s="211"/>
      <c r="D117" s="211"/>
      <c r="E117" s="211"/>
      <c r="F117" s="211"/>
      <c r="G117" s="160"/>
      <c r="H117" s="179"/>
    </row>
    <row r="118" spans="1:8" ht="33" customHeight="1">
      <c r="A118" s="35" t="s">
        <v>268</v>
      </c>
      <c r="B118" s="36" t="s">
        <v>313</v>
      </c>
      <c r="C118" s="36" t="s">
        <v>278</v>
      </c>
      <c r="D118" s="64" t="s">
        <v>353</v>
      </c>
      <c r="E118" s="36">
        <v>611</v>
      </c>
      <c r="F118" s="37">
        <v>2432.1</v>
      </c>
      <c r="G118" s="167"/>
      <c r="H118" s="174"/>
    </row>
    <row r="119" spans="1:8" ht="28.5" customHeight="1" hidden="1">
      <c r="A119" s="44" t="s">
        <v>352</v>
      </c>
      <c r="B119" s="36" t="s">
        <v>313</v>
      </c>
      <c r="C119" s="36" t="s">
        <v>278</v>
      </c>
      <c r="D119" s="64" t="s">
        <v>353</v>
      </c>
      <c r="E119" s="36" t="s">
        <v>351</v>
      </c>
      <c r="F119" s="37"/>
      <c r="G119" s="167"/>
      <c r="H119" s="174"/>
    </row>
    <row r="120" spans="1:8" ht="115.5" customHeight="1">
      <c r="A120" s="35" t="s">
        <v>480</v>
      </c>
      <c r="B120" s="36" t="s">
        <v>313</v>
      </c>
      <c r="C120" s="36" t="s">
        <v>278</v>
      </c>
      <c r="D120" s="41" t="s">
        <v>471</v>
      </c>
      <c r="E120" s="36" t="s">
        <v>351</v>
      </c>
      <c r="F120" s="37">
        <v>259.993</v>
      </c>
      <c r="G120" s="167"/>
      <c r="H120" s="174"/>
    </row>
    <row r="121" spans="1:8" ht="15.75">
      <c r="A121" s="32" t="s">
        <v>269</v>
      </c>
      <c r="B121" s="33" t="s">
        <v>314</v>
      </c>
      <c r="C121" s="33" t="s">
        <v>280</v>
      </c>
      <c r="D121" s="63"/>
      <c r="E121" s="33"/>
      <c r="F121" s="40">
        <f>F122+F126</f>
        <v>729.5</v>
      </c>
      <c r="G121" s="167">
        <v>0</v>
      </c>
      <c r="H121" s="174"/>
    </row>
    <row r="122" spans="1:8" s="83" customFormat="1" ht="21" customHeight="1">
      <c r="A122" s="79" t="s">
        <v>250</v>
      </c>
      <c r="B122" s="80" t="s">
        <v>314</v>
      </c>
      <c r="C122" s="80" t="s">
        <v>278</v>
      </c>
      <c r="D122" s="81"/>
      <c r="E122" s="80"/>
      <c r="F122" s="82">
        <f>F123</f>
        <v>729.5</v>
      </c>
      <c r="G122" s="168"/>
      <c r="H122" s="175"/>
    </row>
    <row r="123" spans="1:8" ht="36.75" customHeight="1">
      <c r="A123" s="35" t="s">
        <v>270</v>
      </c>
      <c r="B123" s="36" t="s">
        <v>314</v>
      </c>
      <c r="C123" s="36" t="s">
        <v>278</v>
      </c>
      <c r="D123" s="41" t="s">
        <v>370</v>
      </c>
      <c r="E123" s="36"/>
      <c r="F123" s="37">
        <f>F124</f>
        <v>729.5</v>
      </c>
      <c r="G123" s="167"/>
      <c r="H123" s="174"/>
    </row>
    <row r="124" spans="1:8" ht="38.25" customHeight="1">
      <c r="A124" s="35" t="s">
        <v>251</v>
      </c>
      <c r="B124" s="36" t="s">
        <v>314</v>
      </c>
      <c r="C124" s="36" t="s">
        <v>278</v>
      </c>
      <c r="D124" s="41" t="s">
        <v>371</v>
      </c>
      <c r="E124" s="36"/>
      <c r="F124" s="37">
        <f>F125</f>
        <v>729.5</v>
      </c>
      <c r="G124" s="167"/>
      <c r="H124" s="174"/>
    </row>
    <row r="125" spans="1:8" ht="21" customHeight="1">
      <c r="A125" s="35" t="s">
        <v>296</v>
      </c>
      <c r="B125" s="36" t="s">
        <v>314</v>
      </c>
      <c r="C125" s="36" t="s">
        <v>278</v>
      </c>
      <c r="D125" s="41" t="s">
        <v>371</v>
      </c>
      <c r="E125" s="36" t="s">
        <v>336</v>
      </c>
      <c r="F125" s="37">
        <v>729.5</v>
      </c>
      <c r="G125" s="167"/>
      <c r="H125" s="174"/>
    </row>
    <row r="126" spans="1:8" ht="21" customHeight="1" hidden="1">
      <c r="A126" s="35" t="s">
        <v>366</v>
      </c>
      <c r="B126" s="36" t="s">
        <v>314</v>
      </c>
      <c r="C126" s="36" t="s">
        <v>298</v>
      </c>
      <c r="D126" s="41" t="s">
        <v>367</v>
      </c>
      <c r="E126" s="36" t="s">
        <v>368</v>
      </c>
      <c r="F126" s="37"/>
      <c r="G126" s="167"/>
      <c r="H126" s="174"/>
    </row>
    <row r="127" spans="1:8" ht="21" customHeight="1">
      <c r="A127" s="32" t="s">
        <v>271</v>
      </c>
      <c r="B127" s="33" t="s">
        <v>300</v>
      </c>
      <c r="C127" s="33" t="s">
        <v>280</v>
      </c>
      <c r="D127" s="63"/>
      <c r="E127" s="33"/>
      <c r="F127" s="40">
        <f>F128</f>
        <v>21447.39</v>
      </c>
      <c r="G127" s="167">
        <v>0</v>
      </c>
      <c r="H127" s="174"/>
    </row>
    <row r="128" spans="1:8" s="83" customFormat="1" ht="31.5" customHeight="1">
      <c r="A128" s="79" t="s">
        <v>272</v>
      </c>
      <c r="B128" s="80" t="s">
        <v>300</v>
      </c>
      <c r="C128" s="80" t="s">
        <v>278</v>
      </c>
      <c r="D128" s="81"/>
      <c r="E128" s="80"/>
      <c r="F128" s="82">
        <f>F130+F133+F129</f>
        <v>21447.39</v>
      </c>
      <c r="G128" s="168"/>
      <c r="H128" s="175"/>
    </row>
    <row r="129" spans="1:8" s="83" customFormat="1" ht="31.5" customHeight="1">
      <c r="A129" s="44" t="s">
        <v>352</v>
      </c>
      <c r="B129" s="36" t="s">
        <v>300</v>
      </c>
      <c r="C129" s="36" t="s">
        <v>278</v>
      </c>
      <c r="D129" s="41" t="s">
        <v>498</v>
      </c>
      <c r="E129" s="36" t="s">
        <v>351</v>
      </c>
      <c r="F129" s="37">
        <v>100</v>
      </c>
      <c r="G129" s="168"/>
      <c r="H129" s="175"/>
    </row>
    <row r="130" spans="1:8" ht="30" customHeight="1">
      <c r="A130" s="35" t="s">
        <v>273</v>
      </c>
      <c r="B130" s="36" t="s">
        <v>300</v>
      </c>
      <c r="C130" s="36" t="s">
        <v>278</v>
      </c>
      <c r="D130" s="41" t="s">
        <v>291</v>
      </c>
      <c r="E130" s="36"/>
      <c r="F130" s="37">
        <f>F131+F132</f>
        <v>21100</v>
      </c>
      <c r="G130" s="167"/>
      <c r="H130" s="174"/>
    </row>
    <row r="131" spans="1:8" ht="40.5" customHeight="1">
      <c r="A131" s="35" t="s">
        <v>268</v>
      </c>
      <c r="B131" s="36" t="s">
        <v>300</v>
      </c>
      <c r="C131" s="36" t="s">
        <v>278</v>
      </c>
      <c r="D131" s="41" t="s">
        <v>291</v>
      </c>
      <c r="E131" s="36" t="s">
        <v>328</v>
      </c>
      <c r="F131" s="37">
        <v>16000</v>
      </c>
      <c r="G131" s="167"/>
      <c r="H131" s="174"/>
    </row>
    <row r="132" spans="1:8" ht="30" customHeight="1">
      <c r="A132" s="44" t="s">
        <v>352</v>
      </c>
      <c r="B132" s="36" t="s">
        <v>300</v>
      </c>
      <c r="C132" s="36" t="s">
        <v>278</v>
      </c>
      <c r="D132" s="41" t="s">
        <v>291</v>
      </c>
      <c r="E132" s="36" t="s">
        <v>351</v>
      </c>
      <c r="F132" s="45">
        <f>4600+500</f>
        <v>5100</v>
      </c>
      <c r="G132" s="167"/>
      <c r="H132" s="174"/>
    </row>
    <row r="133" spans="1:8" ht="111" customHeight="1">
      <c r="A133" s="35" t="s">
        <v>480</v>
      </c>
      <c r="B133" s="36" t="s">
        <v>300</v>
      </c>
      <c r="C133" s="36" t="s">
        <v>278</v>
      </c>
      <c r="D133" s="41" t="s">
        <v>471</v>
      </c>
      <c r="E133" s="36" t="s">
        <v>351</v>
      </c>
      <c r="F133" s="45">
        <v>247.39</v>
      </c>
      <c r="G133" s="167"/>
      <c r="H133" s="174"/>
    </row>
    <row r="134" spans="1:8" ht="24.75" customHeight="1">
      <c r="A134" s="32" t="s">
        <v>274</v>
      </c>
      <c r="B134" s="33" t="s">
        <v>315</v>
      </c>
      <c r="C134" s="33" t="s">
        <v>280</v>
      </c>
      <c r="D134" s="63"/>
      <c r="E134" s="46"/>
      <c r="F134" s="47">
        <f>F135</f>
        <v>1000</v>
      </c>
      <c r="G134" s="167">
        <v>0</v>
      </c>
      <c r="H134" s="174"/>
    </row>
    <row r="135" spans="1:8" ht="22.5" customHeight="1">
      <c r="A135" s="35" t="s">
        <v>275</v>
      </c>
      <c r="B135" s="36" t="s">
        <v>315</v>
      </c>
      <c r="C135" s="36" t="s">
        <v>279</v>
      </c>
      <c r="D135" s="41"/>
      <c r="E135" s="36"/>
      <c r="F135" s="37">
        <f>F136</f>
        <v>1000</v>
      </c>
      <c r="G135" s="167"/>
      <c r="H135" s="174"/>
    </row>
    <row r="136" spans="1:8" ht="34.5" customHeight="1">
      <c r="A136" s="35" t="s">
        <v>276</v>
      </c>
      <c r="B136" s="36" t="s">
        <v>315</v>
      </c>
      <c r="C136" s="36" t="s">
        <v>279</v>
      </c>
      <c r="D136" s="64" t="s">
        <v>372</v>
      </c>
      <c r="E136" s="36"/>
      <c r="F136" s="37">
        <f>F137</f>
        <v>1000</v>
      </c>
      <c r="G136" s="167"/>
      <c r="H136" s="174"/>
    </row>
    <row r="137" spans="1:8" ht="30">
      <c r="A137" s="35" t="s">
        <v>381</v>
      </c>
      <c r="B137" s="36" t="s">
        <v>315</v>
      </c>
      <c r="C137" s="36" t="s">
        <v>279</v>
      </c>
      <c r="D137" s="64" t="s">
        <v>373</v>
      </c>
      <c r="E137" s="38" t="s">
        <v>288</v>
      </c>
      <c r="F137" s="37">
        <v>1000</v>
      </c>
      <c r="G137" s="167"/>
      <c r="H137" s="174"/>
    </row>
    <row r="138" spans="1:8" ht="29.25" customHeight="1" thickBot="1">
      <c r="A138" s="48" t="s">
        <v>277</v>
      </c>
      <c r="B138" s="49"/>
      <c r="C138" s="49"/>
      <c r="D138" s="65"/>
      <c r="E138" s="49"/>
      <c r="F138" s="50">
        <f>F134+F127+F108+F103+F78+F66+F54+F49+F15+F121</f>
        <v>196009.59999999998</v>
      </c>
      <c r="G138" s="50">
        <v>996</v>
      </c>
      <c r="H138" s="174"/>
    </row>
    <row r="139" ht="15.75" thickTop="1">
      <c r="A139" s="58"/>
    </row>
    <row r="140" spans="1:6" ht="24.75" customHeight="1">
      <c r="A140" s="211" t="s">
        <v>481</v>
      </c>
      <c r="B140" s="211"/>
      <c r="C140" s="211"/>
      <c r="D140" s="211"/>
      <c r="E140" s="211"/>
      <c r="F140" s="211"/>
    </row>
    <row r="142" ht="15">
      <c r="F142" s="136"/>
    </row>
    <row r="143" ht="15">
      <c r="F143" s="136"/>
    </row>
  </sheetData>
  <sheetProtection/>
  <mergeCells count="6">
    <mergeCell ref="A140:F140"/>
    <mergeCell ref="A12:F12"/>
    <mergeCell ref="A36:F36"/>
    <mergeCell ref="A61:F61"/>
    <mergeCell ref="A90:F90"/>
    <mergeCell ref="A117:F117"/>
  </mergeCells>
  <printOptions/>
  <pageMargins left="0.42" right="0.3" top="0.25" bottom="0.22" header="0.21" footer="0.2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27">
      <selection activeCell="A34" sqref="A34:G34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429</v>
      </c>
      <c r="B1" s="4"/>
      <c r="C1" s="55"/>
      <c r="D1" s="60"/>
      <c r="E1" s="4"/>
      <c r="F1" s="4"/>
      <c r="G1" s="56"/>
    </row>
    <row r="2" spans="1:7" ht="15">
      <c r="A2" s="4" t="s">
        <v>430</v>
      </c>
      <c r="B2" s="4"/>
      <c r="C2" s="55"/>
      <c r="D2" s="60"/>
      <c r="E2" s="4"/>
      <c r="F2" s="4"/>
      <c r="G2" s="56"/>
    </row>
    <row r="3" spans="1:7" ht="15">
      <c r="A3" s="4" t="s">
        <v>431</v>
      </c>
      <c r="B3" s="4"/>
      <c r="C3" s="55"/>
      <c r="D3" s="60"/>
      <c r="E3" s="4"/>
      <c r="F3" s="4"/>
      <c r="G3" s="56"/>
    </row>
    <row r="4" spans="1:7" ht="15">
      <c r="A4" s="4" t="s">
        <v>432</v>
      </c>
      <c r="B4" s="4"/>
      <c r="C4" s="55"/>
      <c r="D4" s="60"/>
      <c r="E4" s="4"/>
      <c r="F4" s="4"/>
      <c r="G4" s="56"/>
    </row>
    <row r="5" spans="1:7" ht="15">
      <c r="A5" s="4" t="s">
        <v>433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429</v>
      </c>
      <c r="B7" s="4"/>
      <c r="C7" s="55"/>
      <c r="D7" s="60"/>
      <c r="E7" s="4"/>
      <c r="F7" s="4"/>
      <c r="G7" s="56"/>
    </row>
    <row r="8" spans="1:7" ht="15">
      <c r="A8" s="4" t="s">
        <v>430</v>
      </c>
      <c r="B8" s="4"/>
      <c r="C8" s="55"/>
      <c r="D8" s="60"/>
      <c r="E8" s="4"/>
      <c r="F8" s="4"/>
      <c r="G8" s="56"/>
    </row>
    <row r="9" spans="1:7" ht="15">
      <c r="A9" s="4" t="s">
        <v>431</v>
      </c>
      <c r="B9" s="4"/>
      <c r="C9" s="55"/>
      <c r="D9" s="60"/>
      <c r="E9" s="4"/>
      <c r="F9" s="4"/>
      <c r="G9" s="56"/>
    </row>
    <row r="10" spans="1:7" ht="15">
      <c r="A10" s="4" t="s">
        <v>432</v>
      </c>
      <c r="B10" s="4"/>
      <c r="C10" s="55"/>
      <c r="D10" s="60"/>
      <c r="E10" s="4"/>
      <c r="F10" s="4"/>
      <c r="G10" s="56"/>
    </row>
    <row r="11" spans="1:7" ht="15">
      <c r="A11" s="4" t="s">
        <v>434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13" t="s">
        <v>379</v>
      </c>
      <c r="B13" s="213"/>
      <c r="C13" s="213"/>
      <c r="D13" s="213"/>
      <c r="E13" s="213"/>
      <c r="F13" s="213"/>
      <c r="G13" s="213"/>
      <c r="H13" s="54"/>
    </row>
    <row r="14" ht="15">
      <c r="G14" s="127" t="s">
        <v>387</v>
      </c>
    </row>
    <row r="15" spans="1:7" ht="12" customHeight="1">
      <c r="A15" s="21" t="s">
        <v>337</v>
      </c>
      <c r="B15" s="21" t="s">
        <v>341</v>
      </c>
      <c r="C15" s="22" t="s">
        <v>223</v>
      </c>
      <c r="D15" s="23" t="s">
        <v>224</v>
      </c>
      <c r="E15" s="67" t="s">
        <v>225</v>
      </c>
      <c r="F15" s="23" t="s">
        <v>226</v>
      </c>
      <c r="G15" s="23" t="s">
        <v>340</v>
      </c>
    </row>
    <row r="16" spans="1:9" ht="32.25" customHeight="1">
      <c r="A16" s="53" t="s">
        <v>345</v>
      </c>
      <c r="B16" s="2" t="s">
        <v>342</v>
      </c>
      <c r="C16" s="27"/>
      <c r="D16" s="28"/>
      <c r="E16" s="68"/>
      <c r="F16" s="28"/>
      <c r="G16" s="3">
        <f>G17+G42+G47+G58+G71+G95+G100+G118+G125+G113</f>
        <v>191296.4</v>
      </c>
      <c r="I16" s="25"/>
    </row>
    <row r="17" spans="1:7" ht="26.25" customHeight="1">
      <c r="A17" s="5" t="s">
        <v>252</v>
      </c>
      <c r="B17" s="6" t="s">
        <v>342</v>
      </c>
      <c r="C17" s="6" t="s">
        <v>278</v>
      </c>
      <c r="D17" s="6" t="s">
        <v>280</v>
      </c>
      <c r="E17" s="69"/>
      <c r="F17" s="6"/>
      <c r="G17" s="7">
        <f>G18+G22+G30+G35+G38</f>
        <v>26995.3</v>
      </c>
    </row>
    <row r="18" spans="1:7" s="94" customFormat="1" ht="33.75" customHeight="1">
      <c r="A18" s="90" t="s">
        <v>282</v>
      </c>
      <c r="B18" s="91" t="s">
        <v>342</v>
      </c>
      <c r="C18" s="91" t="s">
        <v>278</v>
      </c>
      <c r="D18" s="91" t="s">
        <v>279</v>
      </c>
      <c r="E18" s="92"/>
      <c r="F18" s="91"/>
      <c r="G18" s="93">
        <f>G19</f>
        <v>1363.1</v>
      </c>
    </row>
    <row r="19" spans="1:7" ht="30">
      <c r="A19" s="8" t="s">
        <v>231</v>
      </c>
      <c r="B19" s="9" t="s">
        <v>342</v>
      </c>
      <c r="C19" s="9" t="s">
        <v>278</v>
      </c>
      <c r="D19" s="9" t="s">
        <v>279</v>
      </c>
      <c r="E19" s="70" t="s">
        <v>332</v>
      </c>
      <c r="F19" s="9"/>
      <c r="G19" s="10">
        <f>G20</f>
        <v>1363.1</v>
      </c>
    </row>
    <row r="20" spans="1:7" ht="25.5" customHeight="1">
      <c r="A20" s="8" t="s">
        <v>227</v>
      </c>
      <c r="B20" s="9" t="s">
        <v>342</v>
      </c>
      <c r="C20" s="9" t="s">
        <v>278</v>
      </c>
      <c r="D20" s="9" t="s">
        <v>279</v>
      </c>
      <c r="E20" s="70" t="s">
        <v>333</v>
      </c>
      <c r="F20" s="9"/>
      <c r="G20" s="10">
        <f>G21</f>
        <v>1363.1</v>
      </c>
    </row>
    <row r="21" spans="1:7" ht="15">
      <c r="A21" s="8" t="s">
        <v>283</v>
      </c>
      <c r="B21" s="9" t="s">
        <v>342</v>
      </c>
      <c r="C21" s="9" t="s">
        <v>278</v>
      </c>
      <c r="D21" s="9" t="s">
        <v>279</v>
      </c>
      <c r="E21" s="70" t="s">
        <v>333</v>
      </c>
      <c r="F21" s="9" t="s">
        <v>281</v>
      </c>
      <c r="G21" s="10">
        <v>1363.1</v>
      </c>
    </row>
    <row r="22" spans="1:7" s="94" customFormat="1" ht="35.25" customHeight="1">
      <c r="A22" s="90" t="s">
        <v>289</v>
      </c>
      <c r="B22" s="91" t="s">
        <v>342</v>
      </c>
      <c r="C22" s="91" t="s">
        <v>278</v>
      </c>
      <c r="D22" s="91" t="s">
        <v>299</v>
      </c>
      <c r="E22" s="92"/>
      <c r="F22" s="91"/>
      <c r="G22" s="93">
        <f>G23</f>
        <v>23718</v>
      </c>
    </row>
    <row r="23" spans="1:7" ht="33.75" customHeight="1">
      <c r="A23" s="8" t="s">
        <v>231</v>
      </c>
      <c r="B23" s="9" t="s">
        <v>342</v>
      </c>
      <c r="C23" s="9" t="s">
        <v>278</v>
      </c>
      <c r="D23" s="9" t="s">
        <v>299</v>
      </c>
      <c r="E23" s="70" t="s">
        <v>332</v>
      </c>
      <c r="F23" s="9"/>
      <c r="G23" s="10">
        <f>G24</f>
        <v>23718</v>
      </c>
    </row>
    <row r="24" spans="1:7" ht="21.75" customHeight="1">
      <c r="A24" s="8" t="s">
        <v>228</v>
      </c>
      <c r="B24" s="9" t="s">
        <v>342</v>
      </c>
      <c r="C24" s="9" t="s">
        <v>278</v>
      </c>
      <c r="D24" s="9" t="s">
        <v>299</v>
      </c>
      <c r="E24" s="70" t="s">
        <v>334</v>
      </c>
      <c r="F24" s="9"/>
      <c r="G24" s="10">
        <f>G25+G26+G27+G28+G29</f>
        <v>23718</v>
      </c>
    </row>
    <row r="25" spans="1:7" ht="21" customHeight="1">
      <c r="A25" s="8" t="s">
        <v>283</v>
      </c>
      <c r="B25" s="9" t="s">
        <v>342</v>
      </c>
      <c r="C25" s="9" t="s">
        <v>278</v>
      </c>
      <c r="D25" s="9" t="s">
        <v>299</v>
      </c>
      <c r="E25" s="70" t="s">
        <v>334</v>
      </c>
      <c r="F25" s="11" t="s">
        <v>281</v>
      </c>
      <c r="G25" s="10">
        <v>17614</v>
      </c>
    </row>
    <row r="26" spans="1:9" ht="52.5" customHeight="1">
      <c r="A26" s="8" t="s">
        <v>285</v>
      </c>
      <c r="B26" s="9" t="s">
        <v>342</v>
      </c>
      <c r="C26" s="9" t="s">
        <v>278</v>
      </c>
      <c r="D26" s="9" t="s">
        <v>299</v>
      </c>
      <c r="E26" s="70" t="s">
        <v>334</v>
      </c>
      <c r="F26" s="11" t="s">
        <v>287</v>
      </c>
      <c r="G26" s="37">
        <v>1584</v>
      </c>
      <c r="I26" s="25"/>
    </row>
    <row r="27" spans="1:7" ht="34.5" customHeight="1">
      <c r="A27" s="8" t="s">
        <v>380</v>
      </c>
      <c r="B27" s="9" t="s">
        <v>342</v>
      </c>
      <c r="C27" s="9" t="s">
        <v>278</v>
      </c>
      <c r="D27" s="9" t="s">
        <v>299</v>
      </c>
      <c r="E27" s="70" t="s">
        <v>334</v>
      </c>
      <c r="F27" s="11" t="s">
        <v>288</v>
      </c>
      <c r="G27" s="37">
        <f>3495+700+200</f>
        <v>4395</v>
      </c>
    </row>
    <row r="28" spans="1:7" ht="36" customHeight="1">
      <c r="A28" s="8" t="s">
        <v>293</v>
      </c>
      <c r="B28" s="9" t="s">
        <v>342</v>
      </c>
      <c r="C28" s="9" t="s">
        <v>278</v>
      </c>
      <c r="D28" s="9" t="s">
        <v>299</v>
      </c>
      <c r="E28" s="70" t="s">
        <v>334</v>
      </c>
      <c r="F28" s="11" t="s">
        <v>295</v>
      </c>
      <c r="G28" s="10">
        <v>100</v>
      </c>
    </row>
    <row r="29" spans="1:7" ht="36" customHeight="1">
      <c r="A29" s="8" t="s">
        <v>329</v>
      </c>
      <c r="B29" s="9" t="s">
        <v>342</v>
      </c>
      <c r="C29" s="9" t="s">
        <v>278</v>
      </c>
      <c r="D29" s="9" t="s">
        <v>299</v>
      </c>
      <c r="E29" s="70" t="s">
        <v>334</v>
      </c>
      <c r="F29" s="11" t="s">
        <v>294</v>
      </c>
      <c r="G29" s="10">
        <v>25</v>
      </c>
    </row>
    <row r="30" spans="1:7" ht="32.25" customHeight="1">
      <c r="A30" s="90" t="s">
        <v>338</v>
      </c>
      <c r="B30" s="91" t="s">
        <v>342</v>
      </c>
      <c r="C30" s="91" t="s">
        <v>278</v>
      </c>
      <c r="D30" s="91" t="s">
        <v>312</v>
      </c>
      <c r="E30" s="92"/>
      <c r="F30" s="91"/>
      <c r="G30" s="93">
        <f>G31</f>
        <v>547.2</v>
      </c>
    </row>
    <row r="31" spans="1:7" ht="28.5" customHeight="1">
      <c r="A31" s="8" t="s">
        <v>339</v>
      </c>
      <c r="B31" s="9" t="s">
        <v>342</v>
      </c>
      <c r="C31" s="9" t="s">
        <v>278</v>
      </c>
      <c r="D31" s="9" t="s">
        <v>312</v>
      </c>
      <c r="E31" s="70" t="s">
        <v>357</v>
      </c>
      <c r="F31" s="11"/>
      <c r="G31" s="10">
        <f>G32</f>
        <v>547.2</v>
      </c>
    </row>
    <row r="32" spans="1:7" ht="36" customHeight="1">
      <c r="A32" s="35" t="s">
        <v>354</v>
      </c>
      <c r="B32" s="9" t="s">
        <v>342</v>
      </c>
      <c r="C32" s="9" t="s">
        <v>278</v>
      </c>
      <c r="D32" s="9" t="s">
        <v>312</v>
      </c>
      <c r="E32" s="70" t="s">
        <v>358</v>
      </c>
      <c r="F32" s="11"/>
      <c r="G32" s="10">
        <f>G33</f>
        <v>547.2</v>
      </c>
    </row>
    <row r="33" spans="1:7" ht="36.75" customHeight="1">
      <c r="A33" s="8" t="s">
        <v>286</v>
      </c>
      <c r="B33" s="9" t="s">
        <v>342</v>
      </c>
      <c r="C33" s="9" t="s">
        <v>278</v>
      </c>
      <c r="D33" s="9" t="s">
        <v>312</v>
      </c>
      <c r="E33" s="70" t="s">
        <v>358</v>
      </c>
      <c r="F33" s="11" t="s">
        <v>288</v>
      </c>
      <c r="G33" s="10">
        <v>547.2</v>
      </c>
    </row>
    <row r="34" spans="1:7" ht="36.75" customHeight="1">
      <c r="A34" s="214" t="s">
        <v>482</v>
      </c>
      <c r="B34" s="214"/>
      <c r="C34" s="214"/>
      <c r="D34" s="214"/>
      <c r="E34" s="214"/>
      <c r="F34" s="214"/>
      <c r="G34" s="214"/>
    </row>
    <row r="35" spans="1:7" s="94" customFormat="1" ht="21.75" customHeight="1">
      <c r="A35" s="90" t="s">
        <v>229</v>
      </c>
      <c r="B35" s="91" t="s">
        <v>342</v>
      </c>
      <c r="C35" s="91" t="s">
        <v>278</v>
      </c>
      <c r="D35" s="91" t="s">
        <v>300</v>
      </c>
      <c r="E35" s="92"/>
      <c r="F35" s="91"/>
      <c r="G35" s="93">
        <f>G36</f>
        <v>717</v>
      </c>
    </row>
    <row r="36" spans="1:7" ht="21.75" customHeight="1">
      <c r="A36" s="8" t="s">
        <v>229</v>
      </c>
      <c r="B36" s="9" t="s">
        <v>342</v>
      </c>
      <c r="C36" s="9" t="s">
        <v>278</v>
      </c>
      <c r="D36" s="9" t="s">
        <v>300</v>
      </c>
      <c r="E36" s="70" t="s">
        <v>302</v>
      </c>
      <c r="F36" s="9"/>
      <c r="G36" s="10">
        <f>G37</f>
        <v>717</v>
      </c>
    </row>
    <row r="37" spans="1:7" ht="16.5" customHeight="1">
      <c r="A37" s="8" t="s">
        <v>290</v>
      </c>
      <c r="B37" s="9" t="s">
        <v>342</v>
      </c>
      <c r="C37" s="9" t="s">
        <v>278</v>
      </c>
      <c r="D37" s="9" t="s">
        <v>300</v>
      </c>
      <c r="E37" s="70" t="s">
        <v>302</v>
      </c>
      <c r="F37" s="9" t="s">
        <v>303</v>
      </c>
      <c r="G37" s="10">
        <f>1000-283</f>
        <v>717</v>
      </c>
    </row>
    <row r="38" spans="1:7" s="94" customFormat="1" ht="32.25" customHeight="1">
      <c r="A38" s="90" t="s">
        <v>253</v>
      </c>
      <c r="B38" s="91" t="s">
        <v>342</v>
      </c>
      <c r="C38" s="91" t="s">
        <v>278</v>
      </c>
      <c r="D38" s="91" t="s">
        <v>292</v>
      </c>
      <c r="E38" s="92"/>
      <c r="F38" s="91"/>
      <c r="G38" s="93">
        <f>G39+G41</f>
        <v>650</v>
      </c>
    </row>
    <row r="39" spans="1:7" ht="45" customHeight="1">
      <c r="A39" s="8" t="s">
        <v>230</v>
      </c>
      <c r="B39" s="9" t="s">
        <v>342</v>
      </c>
      <c r="C39" s="9" t="s">
        <v>278</v>
      </c>
      <c r="D39" s="9" t="s">
        <v>292</v>
      </c>
      <c r="E39" s="70" t="s">
        <v>335</v>
      </c>
      <c r="F39" s="9"/>
      <c r="G39" s="10">
        <f>G40</f>
        <v>650</v>
      </c>
    </row>
    <row r="40" spans="1:7" ht="30">
      <c r="A40" s="8" t="s">
        <v>380</v>
      </c>
      <c r="B40" s="9" t="s">
        <v>342</v>
      </c>
      <c r="C40" s="9" t="s">
        <v>278</v>
      </c>
      <c r="D40" s="9" t="s">
        <v>292</v>
      </c>
      <c r="E40" s="70" t="s">
        <v>304</v>
      </c>
      <c r="F40" s="9" t="s">
        <v>288</v>
      </c>
      <c r="G40" s="10">
        <f>500+150</f>
        <v>650</v>
      </c>
    </row>
    <row r="41" spans="1:7" ht="75" hidden="1">
      <c r="A41" s="8" t="s">
        <v>375</v>
      </c>
      <c r="B41" s="9" t="s">
        <v>342</v>
      </c>
      <c r="C41" s="9" t="s">
        <v>278</v>
      </c>
      <c r="D41" s="9" t="s">
        <v>292</v>
      </c>
      <c r="E41" s="70" t="s">
        <v>374</v>
      </c>
      <c r="F41" s="9" t="s">
        <v>376</v>
      </c>
      <c r="G41" s="10">
        <v>0</v>
      </c>
    </row>
    <row r="42" spans="1:7" s="89" customFormat="1" ht="15.75">
      <c r="A42" s="5" t="s">
        <v>254</v>
      </c>
      <c r="B42" s="6" t="s">
        <v>342</v>
      </c>
      <c r="C42" s="6" t="s">
        <v>279</v>
      </c>
      <c r="D42" s="6" t="s">
        <v>280</v>
      </c>
      <c r="E42" s="69"/>
      <c r="F42" s="6"/>
      <c r="G42" s="12">
        <f>G43</f>
        <v>996</v>
      </c>
    </row>
    <row r="43" spans="1:7" s="89" customFormat="1" ht="30">
      <c r="A43" s="90" t="s">
        <v>255</v>
      </c>
      <c r="B43" s="91" t="s">
        <v>342</v>
      </c>
      <c r="C43" s="91" t="s">
        <v>279</v>
      </c>
      <c r="D43" s="91" t="s">
        <v>298</v>
      </c>
      <c r="E43" s="92"/>
      <c r="F43" s="91"/>
      <c r="G43" s="93">
        <f>G44</f>
        <v>996</v>
      </c>
    </row>
    <row r="44" spans="1:7" ht="30">
      <c r="A44" s="8" t="s">
        <v>231</v>
      </c>
      <c r="B44" s="9" t="s">
        <v>342</v>
      </c>
      <c r="C44" s="9" t="s">
        <v>279</v>
      </c>
      <c r="D44" s="9" t="s">
        <v>298</v>
      </c>
      <c r="E44" s="70" t="s">
        <v>438</v>
      </c>
      <c r="F44" s="9"/>
      <c r="G44" s="10">
        <f>G45</f>
        <v>996</v>
      </c>
    </row>
    <row r="45" spans="1:7" ht="45" customHeight="1">
      <c r="A45" s="8" t="s">
        <v>232</v>
      </c>
      <c r="B45" s="9" t="s">
        <v>342</v>
      </c>
      <c r="C45" s="9" t="s">
        <v>279</v>
      </c>
      <c r="D45" s="9" t="s">
        <v>298</v>
      </c>
      <c r="E45" s="70" t="s">
        <v>437</v>
      </c>
      <c r="F45" s="9"/>
      <c r="G45" s="10">
        <f>G46</f>
        <v>996</v>
      </c>
    </row>
    <row r="46" spans="1:7" ht="34.5" customHeight="1">
      <c r="A46" s="8" t="s">
        <v>331</v>
      </c>
      <c r="B46" s="9" t="s">
        <v>342</v>
      </c>
      <c r="C46" s="9" t="s">
        <v>279</v>
      </c>
      <c r="D46" s="9" t="s">
        <v>298</v>
      </c>
      <c r="E46" s="70" t="s">
        <v>436</v>
      </c>
      <c r="F46" s="9" t="s">
        <v>297</v>
      </c>
      <c r="G46" s="10">
        <f>1066-70</f>
        <v>996</v>
      </c>
    </row>
    <row r="47" spans="1:7" s="89" customFormat="1" ht="33.75" customHeight="1">
      <c r="A47" s="5" t="s">
        <v>256</v>
      </c>
      <c r="B47" s="6" t="s">
        <v>342</v>
      </c>
      <c r="C47" s="6" t="s">
        <v>298</v>
      </c>
      <c r="D47" s="6" t="s">
        <v>280</v>
      </c>
      <c r="E47" s="69"/>
      <c r="F47" s="6"/>
      <c r="G47" s="12">
        <f>G48+G55</f>
        <v>916.9</v>
      </c>
    </row>
    <row r="48" spans="1:7" s="94" customFormat="1" ht="63" customHeight="1">
      <c r="A48" s="90" t="s">
        <v>257</v>
      </c>
      <c r="B48" s="91" t="s">
        <v>342</v>
      </c>
      <c r="C48" s="91" t="s">
        <v>298</v>
      </c>
      <c r="D48" s="91" t="s">
        <v>301</v>
      </c>
      <c r="E48" s="92"/>
      <c r="F48" s="91"/>
      <c r="G48" s="93">
        <f>G49+G52</f>
        <v>236.6</v>
      </c>
    </row>
    <row r="49" spans="1:7" ht="48.75" customHeight="1">
      <c r="A49" s="8" t="s">
        <v>309</v>
      </c>
      <c r="B49" s="9" t="s">
        <v>342</v>
      </c>
      <c r="C49" s="9" t="s">
        <v>298</v>
      </c>
      <c r="D49" s="9" t="s">
        <v>301</v>
      </c>
      <c r="E49" s="70" t="s">
        <v>305</v>
      </c>
      <c r="F49" s="9"/>
      <c r="G49" s="10">
        <f>G50</f>
        <v>133.1</v>
      </c>
    </row>
    <row r="50" spans="1:7" ht="62.25" customHeight="1">
      <c r="A50" s="8" t="s">
        <v>233</v>
      </c>
      <c r="B50" s="9" t="s">
        <v>342</v>
      </c>
      <c r="C50" s="9" t="s">
        <v>298</v>
      </c>
      <c r="D50" s="9" t="s">
        <v>301</v>
      </c>
      <c r="E50" s="70" t="s">
        <v>306</v>
      </c>
      <c r="F50" s="9"/>
      <c r="G50" s="10">
        <f>G51</f>
        <v>133.1</v>
      </c>
    </row>
    <row r="51" spans="1:7" ht="33.75" customHeight="1">
      <c r="A51" s="8" t="s">
        <v>380</v>
      </c>
      <c r="B51" s="9" t="s">
        <v>342</v>
      </c>
      <c r="C51" s="9" t="s">
        <v>298</v>
      </c>
      <c r="D51" s="9" t="s">
        <v>301</v>
      </c>
      <c r="E51" s="70" t="s">
        <v>306</v>
      </c>
      <c r="F51" s="9" t="s">
        <v>288</v>
      </c>
      <c r="G51" s="10">
        <v>133.1</v>
      </c>
    </row>
    <row r="52" spans="1:7" s="94" customFormat="1" ht="35.25" customHeight="1">
      <c r="A52" s="90" t="s">
        <v>234</v>
      </c>
      <c r="B52" s="91" t="s">
        <v>342</v>
      </c>
      <c r="C52" s="91" t="s">
        <v>298</v>
      </c>
      <c r="D52" s="91" t="s">
        <v>301</v>
      </c>
      <c r="E52" s="92" t="s">
        <v>307</v>
      </c>
      <c r="F52" s="91"/>
      <c r="G52" s="93">
        <f>G53</f>
        <v>103.5</v>
      </c>
    </row>
    <row r="53" spans="1:7" ht="51.75" customHeight="1">
      <c r="A53" s="8" t="s">
        <v>258</v>
      </c>
      <c r="B53" s="9" t="s">
        <v>342</v>
      </c>
      <c r="C53" s="9" t="s">
        <v>298</v>
      </c>
      <c r="D53" s="9" t="s">
        <v>301</v>
      </c>
      <c r="E53" s="70" t="s">
        <v>308</v>
      </c>
      <c r="F53" s="9"/>
      <c r="G53" s="10">
        <f>G54</f>
        <v>103.5</v>
      </c>
    </row>
    <row r="54" spans="1:7" ht="36" customHeight="1">
      <c r="A54" s="8" t="s">
        <v>380</v>
      </c>
      <c r="B54" s="9" t="s">
        <v>342</v>
      </c>
      <c r="C54" s="9" t="s">
        <v>298</v>
      </c>
      <c r="D54" s="9" t="s">
        <v>301</v>
      </c>
      <c r="E54" s="70" t="s">
        <v>308</v>
      </c>
      <c r="F54" s="9" t="s">
        <v>288</v>
      </c>
      <c r="G54" s="10">
        <v>103.5</v>
      </c>
    </row>
    <row r="55" spans="1:7" s="94" customFormat="1" ht="45.75" customHeight="1">
      <c r="A55" s="90" t="s">
        <v>259</v>
      </c>
      <c r="B55" s="91" t="s">
        <v>342</v>
      </c>
      <c r="C55" s="91" t="s">
        <v>298</v>
      </c>
      <c r="D55" s="91" t="s">
        <v>310</v>
      </c>
      <c r="E55" s="92"/>
      <c r="F55" s="91"/>
      <c r="G55" s="93">
        <f>G56</f>
        <v>680.3</v>
      </c>
    </row>
    <row r="56" spans="1:7" ht="63" customHeight="1">
      <c r="A56" s="8" t="s">
        <v>235</v>
      </c>
      <c r="B56" s="9" t="s">
        <v>342</v>
      </c>
      <c r="C56" s="9" t="s">
        <v>298</v>
      </c>
      <c r="D56" s="9" t="s">
        <v>310</v>
      </c>
      <c r="E56" s="70" t="s">
        <v>316</v>
      </c>
      <c r="F56" s="9"/>
      <c r="G56" s="10">
        <f>G57</f>
        <v>680.3</v>
      </c>
    </row>
    <row r="57" spans="1:7" ht="30">
      <c r="A57" s="8" t="s">
        <v>380</v>
      </c>
      <c r="B57" s="9" t="s">
        <v>342</v>
      </c>
      <c r="C57" s="9" t="s">
        <v>298</v>
      </c>
      <c r="D57" s="9" t="s">
        <v>310</v>
      </c>
      <c r="E57" s="70" t="s">
        <v>330</v>
      </c>
      <c r="F57" s="9" t="s">
        <v>288</v>
      </c>
      <c r="G57" s="10">
        <v>680.3</v>
      </c>
    </row>
    <row r="58" spans="1:7" s="89" customFormat="1" ht="18.75" customHeight="1">
      <c r="A58" s="5" t="s">
        <v>260</v>
      </c>
      <c r="B58" s="6" t="s">
        <v>342</v>
      </c>
      <c r="C58" s="6" t="s">
        <v>299</v>
      </c>
      <c r="D58" s="6" t="s">
        <v>280</v>
      </c>
      <c r="E58" s="69"/>
      <c r="F58" s="6"/>
      <c r="G58" s="12">
        <f>G60+G66</f>
        <v>20131.3</v>
      </c>
    </row>
    <row r="59" spans="1:7" s="89" customFormat="1" ht="18.75" customHeight="1">
      <c r="A59" s="214" t="s">
        <v>482</v>
      </c>
      <c r="B59" s="214"/>
      <c r="C59" s="214"/>
      <c r="D59" s="214"/>
      <c r="E59" s="214"/>
      <c r="F59" s="214"/>
      <c r="G59" s="214"/>
    </row>
    <row r="60" spans="1:7" s="94" customFormat="1" ht="34.5" customHeight="1">
      <c r="A60" s="90" t="s">
        <v>439</v>
      </c>
      <c r="B60" s="91" t="s">
        <v>342</v>
      </c>
      <c r="C60" s="91" t="s">
        <v>299</v>
      </c>
      <c r="D60" s="91" t="s">
        <v>301</v>
      </c>
      <c r="E60" s="92"/>
      <c r="F60" s="91"/>
      <c r="G60" s="93">
        <f>G61+G64</f>
        <v>14230.1</v>
      </c>
    </row>
    <row r="61" spans="1:7" ht="30">
      <c r="A61" s="8" t="s">
        <v>510</v>
      </c>
      <c r="B61" s="9" t="s">
        <v>342</v>
      </c>
      <c r="C61" s="9" t="s">
        <v>299</v>
      </c>
      <c r="D61" s="9" t="s">
        <v>301</v>
      </c>
      <c r="E61" s="70" t="s">
        <v>317</v>
      </c>
      <c r="F61" s="9"/>
      <c r="G61" s="10">
        <f>G62</f>
        <v>14230.1</v>
      </c>
    </row>
    <row r="62" spans="1:7" ht="97.5" customHeight="1">
      <c r="A62" s="8" t="s">
        <v>261</v>
      </c>
      <c r="B62" s="9" t="s">
        <v>342</v>
      </c>
      <c r="C62" s="9" t="s">
        <v>299</v>
      </c>
      <c r="D62" s="9" t="s">
        <v>301</v>
      </c>
      <c r="E62" s="70" t="s">
        <v>317</v>
      </c>
      <c r="F62" s="9"/>
      <c r="G62" s="10">
        <f>G63</f>
        <v>14230.1</v>
      </c>
    </row>
    <row r="63" spans="1:7" ht="35.25" customHeight="1">
      <c r="A63" s="8" t="s">
        <v>380</v>
      </c>
      <c r="B63" s="9" t="s">
        <v>342</v>
      </c>
      <c r="C63" s="9" t="s">
        <v>299</v>
      </c>
      <c r="D63" s="9" t="s">
        <v>301</v>
      </c>
      <c r="E63" s="70" t="s">
        <v>317</v>
      </c>
      <c r="F63" s="9" t="s">
        <v>288</v>
      </c>
      <c r="G63" s="10">
        <v>14230.1</v>
      </c>
    </row>
    <row r="64" spans="1:7" ht="95.25" customHeight="1" hidden="1">
      <c r="A64" s="8" t="s">
        <v>261</v>
      </c>
      <c r="B64" s="9" t="s">
        <v>342</v>
      </c>
      <c r="C64" s="9" t="s">
        <v>299</v>
      </c>
      <c r="D64" s="9" t="s">
        <v>301</v>
      </c>
      <c r="E64" s="51" t="s">
        <v>355</v>
      </c>
      <c r="F64" s="9"/>
      <c r="G64" s="10">
        <f>G65</f>
        <v>0</v>
      </c>
    </row>
    <row r="65" spans="1:7" ht="35.25" customHeight="1" hidden="1">
      <c r="A65" s="8" t="s">
        <v>286</v>
      </c>
      <c r="B65" s="9" t="s">
        <v>342</v>
      </c>
      <c r="C65" s="9" t="s">
        <v>299</v>
      </c>
      <c r="D65" s="9" t="s">
        <v>301</v>
      </c>
      <c r="E65" s="51" t="s">
        <v>355</v>
      </c>
      <c r="F65" s="9" t="s">
        <v>288</v>
      </c>
      <c r="G65" s="10">
        <v>0</v>
      </c>
    </row>
    <row r="66" spans="1:7" ht="33.75" customHeight="1">
      <c r="A66" s="90" t="s">
        <v>236</v>
      </c>
      <c r="B66" s="91" t="s">
        <v>342</v>
      </c>
      <c r="C66" s="91" t="s">
        <v>299</v>
      </c>
      <c r="D66" s="91" t="s">
        <v>315</v>
      </c>
      <c r="E66" s="92"/>
      <c r="F66" s="91"/>
      <c r="G66" s="93">
        <f>G67+G69</f>
        <v>5901.2</v>
      </c>
    </row>
    <row r="67" spans="1:7" ht="34.5" customHeight="1">
      <c r="A67" s="8" t="s">
        <v>262</v>
      </c>
      <c r="B67" s="9" t="s">
        <v>342</v>
      </c>
      <c r="C67" s="9" t="s">
        <v>299</v>
      </c>
      <c r="D67" s="9" t="s">
        <v>315</v>
      </c>
      <c r="E67" s="70" t="s">
        <v>318</v>
      </c>
      <c r="F67" s="9"/>
      <c r="G67" s="10">
        <f>G68</f>
        <v>1000</v>
      </c>
    </row>
    <row r="68" spans="1:7" ht="33.75" customHeight="1">
      <c r="A68" s="8" t="s">
        <v>286</v>
      </c>
      <c r="B68" s="9" t="s">
        <v>342</v>
      </c>
      <c r="C68" s="9" t="s">
        <v>299</v>
      </c>
      <c r="D68" s="9" t="s">
        <v>315</v>
      </c>
      <c r="E68" s="70" t="s">
        <v>318</v>
      </c>
      <c r="F68" s="9" t="s">
        <v>288</v>
      </c>
      <c r="G68" s="10">
        <v>1000</v>
      </c>
    </row>
    <row r="69" spans="1:7" ht="31.5" customHeight="1">
      <c r="A69" s="8" t="s">
        <v>237</v>
      </c>
      <c r="B69" s="9" t="s">
        <v>342</v>
      </c>
      <c r="C69" s="9" t="s">
        <v>299</v>
      </c>
      <c r="D69" s="9" t="s">
        <v>315</v>
      </c>
      <c r="E69" s="70" t="s">
        <v>319</v>
      </c>
      <c r="F69" s="9"/>
      <c r="G69" s="10">
        <f>G70</f>
        <v>4901.2</v>
      </c>
    </row>
    <row r="70" spans="1:7" ht="32.25" customHeight="1">
      <c r="A70" s="8" t="s">
        <v>286</v>
      </c>
      <c r="B70" s="9" t="s">
        <v>342</v>
      </c>
      <c r="C70" s="9" t="s">
        <v>299</v>
      </c>
      <c r="D70" s="9" t="s">
        <v>315</v>
      </c>
      <c r="E70" s="70" t="s">
        <v>319</v>
      </c>
      <c r="F70" s="9" t="s">
        <v>288</v>
      </c>
      <c r="G70" s="10">
        <f>3000+1581.2+320</f>
        <v>4901.2</v>
      </c>
    </row>
    <row r="71" spans="1:8" s="89" customFormat="1" ht="30" customHeight="1">
      <c r="A71" s="5" t="s">
        <v>263</v>
      </c>
      <c r="B71" s="6" t="s">
        <v>342</v>
      </c>
      <c r="C71" s="6" t="s">
        <v>311</v>
      </c>
      <c r="D71" s="6" t="s">
        <v>280</v>
      </c>
      <c r="E71" s="69"/>
      <c r="F71" s="6"/>
      <c r="G71" s="12">
        <f>G72+G78+G81</f>
        <v>92134.4</v>
      </c>
      <c r="H71" s="162"/>
    </row>
    <row r="72" spans="1:7" s="94" customFormat="1" ht="24" customHeight="1">
      <c r="A72" s="90" t="s">
        <v>238</v>
      </c>
      <c r="B72" s="91" t="s">
        <v>342</v>
      </c>
      <c r="C72" s="91" t="s">
        <v>311</v>
      </c>
      <c r="D72" s="91" t="s">
        <v>278</v>
      </c>
      <c r="E72" s="92"/>
      <c r="F72" s="91"/>
      <c r="G72" s="93">
        <f>G73+G74+G75+G76</f>
        <v>34196.1</v>
      </c>
    </row>
    <row r="73" spans="1:7" s="94" customFormat="1" ht="92.25" customHeight="1" hidden="1">
      <c r="A73" s="35" t="s">
        <v>382</v>
      </c>
      <c r="B73" s="9" t="s">
        <v>342</v>
      </c>
      <c r="C73" s="9" t="s">
        <v>311</v>
      </c>
      <c r="D73" s="9" t="s">
        <v>278</v>
      </c>
      <c r="E73" s="41" t="s">
        <v>383</v>
      </c>
      <c r="F73" s="9" t="s">
        <v>288</v>
      </c>
      <c r="G73" s="37">
        <v>0</v>
      </c>
    </row>
    <row r="74" spans="1:7" s="94" customFormat="1" ht="48.75" customHeight="1" hidden="1">
      <c r="A74" s="35" t="s">
        <v>384</v>
      </c>
      <c r="B74" s="9" t="s">
        <v>342</v>
      </c>
      <c r="C74" s="9" t="s">
        <v>311</v>
      </c>
      <c r="D74" s="9" t="s">
        <v>278</v>
      </c>
      <c r="E74" s="41" t="s">
        <v>385</v>
      </c>
      <c r="F74" s="9" t="s">
        <v>288</v>
      </c>
      <c r="G74" s="37">
        <v>0</v>
      </c>
    </row>
    <row r="75" spans="1:7" s="94" customFormat="1" ht="50.25" customHeight="1">
      <c r="A75" s="35" t="s">
        <v>386</v>
      </c>
      <c r="B75" s="9" t="s">
        <v>342</v>
      </c>
      <c r="C75" s="9" t="s">
        <v>311</v>
      </c>
      <c r="D75" s="9" t="s">
        <v>278</v>
      </c>
      <c r="E75" s="41" t="s">
        <v>385</v>
      </c>
      <c r="F75" s="9" t="s">
        <v>288</v>
      </c>
      <c r="G75" s="37">
        <f>14524.1+5000+4500</f>
        <v>24024.1</v>
      </c>
    </row>
    <row r="76" spans="1:7" ht="23.25" customHeight="1">
      <c r="A76" s="8" t="s">
        <v>239</v>
      </c>
      <c r="B76" s="9" t="s">
        <v>342</v>
      </c>
      <c r="C76" s="9" t="s">
        <v>311</v>
      </c>
      <c r="D76" s="9" t="s">
        <v>278</v>
      </c>
      <c r="E76" s="70" t="s">
        <v>359</v>
      </c>
      <c r="F76" s="9"/>
      <c r="G76" s="10">
        <f>G77</f>
        <v>10172.000000000002</v>
      </c>
    </row>
    <row r="77" spans="1:7" ht="30">
      <c r="A77" s="8" t="s">
        <v>380</v>
      </c>
      <c r="B77" s="9" t="s">
        <v>342</v>
      </c>
      <c r="C77" s="9" t="s">
        <v>311</v>
      </c>
      <c r="D77" s="9" t="s">
        <v>278</v>
      </c>
      <c r="E77" s="70" t="s">
        <v>359</v>
      </c>
      <c r="F77" s="9" t="s">
        <v>288</v>
      </c>
      <c r="G77" s="10">
        <f>10010.1+630.2-468.3</f>
        <v>10172.000000000002</v>
      </c>
    </row>
    <row r="78" spans="1:7" s="89" customFormat="1" ht="18.75" customHeight="1">
      <c r="A78" s="5" t="s">
        <v>240</v>
      </c>
      <c r="B78" s="6" t="s">
        <v>342</v>
      </c>
      <c r="C78" s="6" t="s">
        <v>311</v>
      </c>
      <c r="D78" s="6" t="s">
        <v>279</v>
      </c>
      <c r="E78" s="69"/>
      <c r="F78" s="6"/>
      <c r="G78" s="12">
        <f>G79</f>
        <v>16620.4</v>
      </c>
    </row>
    <row r="79" spans="1:7" ht="17.25" customHeight="1">
      <c r="A79" s="8" t="s">
        <v>320</v>
      </c>
      <c r="B79" s="9" t="s">
        <v>342</v>
      </c>
      <c r="C79" s="9" t="s">
        <v>311</v>
      </c>
      <c r="D79" s="9" t="s">
        <v>279</v>
      </c>
      <c r="E79" s="70" t="s">
        <v>360</v>
      </c>
      <c r="F79" s="9"/>
      <c r="G79" s="10">
        <f>G80</f>
        <v>16620.4</v>
      </c>
    </row>
    <row r="80" spans="1:7" ht="30">
      <c r="A80" s="8" t="s">
        <v>380</v>
      </c>
      <c r="B80" s="9" t="s">
        <v>342</v>
      </c>
      <c r="C80" s="9" t="s">
        <v>311</v>
      </c>
      <c r="D80" s="9" t="s">
        <v>279</v>
      </c>
      <c r="E80" s="70" t="s">
        <v>360</v>
      </c>
      <c r="F80" s="9" t="s">
        <v>288</v>
      </c>
      <c r="G80" s="10">
        <f>16445.2+125.2+50</f>
        <v>16620.4</v>
      </c>
    </row>
    <row r="81" spans="1:7" s="89" customFormat="1" ht="17.25" customHeight="1">
      <c r="A81" s="5" t="s">
        <v>241</v>
      </c>
      <c r="B81" s="6" t="s">
        <v>342</v>
      </c>
      <c r="C81" s="6" t="s">
        <v>311</v>
      </c>
      <c r="D81" s="6" t="s">
        <v>298</v>
      </c>
      <c r="E81" s="69"/>
      <c r="F81" s="6"/>
      <c r="G81" s="12">
        <f>G82+G86+G88+G91+G93+G84</f>
        <v>41317.899999999994</v>
      </c>
    </row>
    <row r="82" spans="1:7" s="99" customFormat="1" ht="18.75" customHeight="1">
      <c r="A82" s="95" t="s">
        <v>264</v>
      </c>
      <c r="B82" s="96" t="s">
        <v>342</v>
      </c>
      <c r="C82" s="96" t="s">
        <v>311</v>
      </c>
      <c r="D82" s="96" t="s">
        <v>298</v>
      </c>
      <c r="E82" s="97" t="s">
        <v>361</v>
      </c>
      <c r="F82" s="96"/>
      <c r="G82" s="98">
        <f>G83</f>
        <v>11241.699999999999</v>
      </c>
    </row>
    <row r="83" spans="1:7" ht="33.75" customHeight="1">
      <c r="A83" s="8" t="s">
        <v>380</v>
      </c>
      <c r="B83" s="9" t="s">
        <v>342</v>
      </c>
      <c r="C83" s="9" t="s">
        <v>311</v>
      </c>
      <c r="D83" s="9" t="s">
        <v>298</v>
      </c>
      <c r="E83" s="70" t="s">
        <v>361</v>
      </c>
      <c r="F83" s="9" t="s">
        <v>288</v>
      </c>
      <c r="G83" s="10">
        <f>7350+2500-9.1+1400.8</f>
        <v>11241.699999999999</v>
      </c>
    </row>
    <row r="84" spans="1:7" ht="62.25" customHeight="1" hidden="1">
      <c r="A84" s="8" t="s">
        <v>265</v>
      </c>
      <c r="B84" s="9" t="s">
        <v>342</v>
      </c>
      <c r="C84" s="9" t="s">
        <v>311</v>
      </c>
      <c r="D84" s="9" t="s">
        <v>298</v>
      </c>
      <c r="E84" s="51" t="s">
        <v>356</v>
      </c>
      <c r="F84" s="9"/>
      <c r="G84" s="10">
        <f>G85</f>
        <v>0</v>
      </c>
    </row>
    <row r="85" spans="1:7" ht="31.5" customHeight="1" hidden="1">
      <c r="A85" s="8" t="s">
        <v>286</v>
      </c>
      <c r="B85" s="9" t="s">
        <v>342</v>
      </c>
      <c r="C85" s="9" t="s">
        <v>311</v>
      </c>
      <c r="D85" s="9" t="s">
        <v>298</v>
      </c>
      <c r="E85" s="51" t="s">
        <v>356</v>
      </c>
      <c r="F85" s="9" t="s">
        <v>288</v>
      </c>
      <c r="G85" s="10"/>
    </row>
    <row r="86" spans="1:7" s="99" customFormat="1" ht="63" customHeight="1">
      <c r="A86" s="95" t="s">
        <v>265</v>
      </c>
      <c r="B86" s="96" t="s">
        <v>342</v>
      </c>
      <c r="C86" s="96" t="s">
        <v>311</v>
      </c>
      <c r="D86" s="96" t="s">
        <v>298</v>
      </c>
      <c r="E86" s="97" t="s">
        <v>362</v>
      </c>
      <c r="F86" s="96"/>
      <c r="G86" s="98">
        <f>G87</f>
        <v>19264</v>
      </c>
    </row>
    <row r="87" spans="1:7" ht="30">
      <c r="A87" s="8" t="s">
        <v>380</v>
      </c>
      <c r="B87" s="9" t="s">
        <v>342</v>
      </c>
      <c r="C87" s="9" t="s">
        <v>311</v>
      </c>
      <c r="D87" s="9" t="s">
        <v>298</v>
      </c>
      <c r="E87" s="70" t="s">
        <v>362</v>
      </c>
      <c r="F87" s="9" t="s">
        <v>288</v>
      </c>
      <c r="G87" s="10">
        <f>18076.9+1187.1</f>
        <v>19264</v>
      </c>
    </row>
    <row r="88" spans="1:7" s="99" customFormat="1" ht="19.5" customHeight="1">
      <c r="A88" s="95" t="s">
        <v>242</v>
      </c>
      <c r="B88" s="96" t="s">
        <v>342</v>
      </c>
      <c r="C88" s="96" t="s">
        <v>311</v>
      </c>
      <c r="D88" s="96" t="s">
        <v>298</v>
      </c>
      <c r="E88" s="97" t="s">
        <v>363</v>
      </c>
      <c r="F88" s="96"/>
      <c r="G88" s="98">
        <f>G89</f>
        <v>2200</v>
      </c>
    </row>
    <row r="89" spans="1:7" ht="33.75" customHeight="1">
      <c r="A89" s="8" t="s">
        <v>380</v>
      </c>
      <c r="B89" s="9" t="s">
        <v>342</v>
      </c>
      <c r="C89" s="9" t="s">
        <v>311</v>
      </c>
      <c r="D89" s="9" t="s">
        <v>298</v>
      </c>
      <c r="E89" s="70" t="s">
        <v>363</v>
      </c>
      <c r="F89" s="9" t="s">
        <v>288</v>
      </c>
      <c r="G89" s="10">
        <v>2200</v>
      </c>
    </row>
    <row r="90" spans="1:7" ht="33.75" customHeight="1">
      <c r="A90" s="214" t="s">
        <v>482</v>
      </c>
      <c r="B90" s="214"/>
      <c r="C90" s="214"/>
      <c r="D90" s="214"/>
      <c r="E90" s="214"/>
      <c r="F90" s="214"/>
      <c r="G90" s="214"/>
    </row>
    <row r="91" spans="1:7" s="99" customFormat="1" ht="44.25" customHeight="1">
      <c r="A91" s="95" t="s">
        <v>243</v>
      </c>
      <c r="B91" s="96" t="s">
        <v>342</v>
      </c>
      <c r="C91" s="96" t="s">
        <v>311</v>
      </c>
      <c r="D91" s="96" t="s">
        <v>298</v>
      </c>
      <c r="E91" s="97" t="s">
        <v>364</v>
      </c>
      <c r="F91" s="96"/>
      <c r="G91" s="98">
        <f>G92</f>
        <v>4823.099999999999</v>
      </c>
    </row>
    <row r="92" spans="1:7" ht="36.75" customHeight="1">
      <c r="A92" s="8" t="s">
        <v>380</v>
      </c>
      <c r="B92" s="9" t="s">
        <v>342</v>
      </c>
      <c r="C92" s="9" t="s">
        <v>311</v>
      </c>
      <c r="D92" s="9" t="s">
        <v>298</v>
      </c>
      <c r="E92" s="70" t="s">
        <v>364</v>
      </c>
      <c r="F92" s="9" t="s">
        <v>288</v>
      </c>
      <c r="G92" s="10">
        <f>7070-846.1-1400.8</f>
        <v>4823.099999999999</v>
      </c>
    </row>
    <row r="93" spans="1:7" s="99" customFormat="1" ht="49.5" customHeight="1">
      <c r="A93" s="95" t="s">
        <v>244</v>
      </c>
      <c r="B93" s="96" t="s">
        <v>342</v>
      </c>
      <c r="C93" s="96" t="s">
        <v>311</v>
      </c>
      <c r="D93" s="96" t="s">
        <v>298</v>
      </c>
      <c r="E93" s="97" t="s">
        <v>365</v>
      </c>
      <c r="F93" s="96"/>
      <c r="G93" s="98">
        <f>G94</f>
        <v>3789.1</v>
      </c>
    </row>
    <row r="94" spans="1:7" ht="30">
      <c r="A94" s="8" t="s">
        <v>380</v>
      </c>
      <c r="B94" s="9" t="s">
        <v>342</v>
      </c>
      <c r="C94" s="9" t="s">
        <v>311</v>
      </c>
      <c r="D94" s="9" t="s">
        <v>298</v>
      </c>
      <c r="E94" s="70" t="s">
        <v>365</v>
      </c>
      <c r="F94" s="9" t="s">
        <v>288</v>
      </c>
      <c r="G94" s="10">
        <f>3779.1+160-150</f>
        <v>3789.1</v>
      </c>
    </row>
    <row r="95" spans="1:7" s="89" customFormat="1" ht="22.5" customHeight="1">
      <c r="A95" s="5" t="s">
        <v>266</v>
      </c>
      <c r="B95" s="6" t="s">
        <v>342</v>
      </c>
      <c r="C95" s="6" t="s">
        <v>312</v>
      </c>
      <c r="D95" s="6" t="s">
        <v>280</v>
      </c>
      <c r="E95" s="69"/>
      <c r="F95" s="6"/>
      <c r="G95" s="12">
        <f>G96</f>
        <v>1010</v>
      </c>
    </row>
    <row r="96" spans="1:7" s="94" customFormat="1" ht="30" customHeight="1">
      <c r="A96" s="90" t="s">
        <v>245</v>
      </c>
      <c r="B96" s="91" t="s">
        <v>342</v>
      </c>
      <c r="C96" s="91" t="s">
        <v>312</v>
      </c>
      <c r="D96" s="91" t="s">
        <v>312</v>
      </c>
      <c r="E96" s="92"/>
      <c r="F96" s="91"/>
      <c r="G96" s="93">
        <f>G97</f>
        <v>1010</v>
      </c>
    </row>
    <row r="97" spans="1:7" ht="31.5" customHeight="1">
      <c r="A97" s="8" t="s">
        <v>246</v>
      </c>
      <c r="B97" s="9" t="s">
        <v>342</v>
      </c>
      <c r="C97" s="9" t="s">
        <v>312</v>
      </c>
      <c r="D97" s="9" t="s">
        <v>312</v>
      </c>
      <c r="E97" s="70" t="s">
        <v>369</v>
      </c>
      <c r="F97" s="9"/>
      <c r="G97" s="10">
        <f>G98</f>
        <v>1010</v>
      </c>
    </row>
    <row r="98" spans="1:7" ht="33" customHeight="1">
      <c r="A98" s="8" t="s">
        <v>247</v>
      </c>
      <c r="B98" s="9" t="s">
        <v>342</v>
      </c>
      <c r="C98" s="9" t="s">
        <v>312</v>
      </c>
      <c r="D98" s="9" t="s">
        <v>312</v>
      </c>
      <c r="E98" s="70" t="s">
        <v>369</v>
      </c>
      <c r="F98" s="9"/>
      <c r="G98" s="10">
        <f>G99</f>
        <v>1010</v>
      </c>
    </row>
    <row r="99" spans="1:7" ht="36" customHeight="1">
      <c r="A99" s="8" t="s">
        <v>380</v>
      </c>
      <c r="B99" s="9" t="s">
        <v>342</v>
      </c>
      <c r="C99" s="9" t="s">
        <v>312</v>
      </c>
      <c r="D99" s="9" t="s">
        <v>312</v>
      </c>
      <c r="E99" s="70" t="s">
        <v>369</v>
      </c>
      <c r="F99" s="9" t="s">
        <v>288</v>
      </c>
      <c r="G99" s="10">
        <v>1010</v>
      </c>
    </row>
    <row r="100" spans="1:7" s="89" customFormat="1" ht="15.75">
      <c r="A100" s="5" t="s">
        <v>267</v>
      </c>
      <c r="B100" s="6" t="s">
        <v>342</v>
      </c>
      <c r="C100" s="6" t="s">
        <v>313</v>
      </c>
      <c r="D100" s="6" t="s">
        <v>280</v>
      </c>
      <c r="E100" s="69"/>
      <c r="F100" s="6"/>
      <c r="G100" s="12">
        <f>G101</f>
        <v>25935.599999999995</v>
      </c>
    </row>
    <row r="101" spans="1:7" s="94" customFormat="1" ht="15">
      <c r="A101" s="90" t="s">
        <v>248</v>
      </c>
      <c r="B101" s="91" t="s">
        <v>342</v>
      </c>
      <c r="C101" s="91" t="s">
        <v>313</v>
      </c>
      <c r="D101" s="91" t="s">
        <v>278</v>
      </c>
      <c r="E101" s="92"/>
      <c r="F101" s="100"/>
      <c r="G101" s="101">
        <f>G102+G111</f>
        <v>25935.599999999995</v>
      </c>
    </row>
    <row r="102" spans="1:7" ht="37.5" customHeight="1">
      <c r="A102" s="8" t="s">
        <v>321</v>
      </c>
      <c r="B102" s="9" t="s">
        <v>342</v>
      </c>
      <c r="C102" s="9" t="s">
        <v>313</v>
      </c>
      <c r="D102" s="9" t="s">
        <v>278</v>
      </c>
      <c r="E102" s="71" t="s">
        <v>322</v>
      </c>
      <c r="F102" s="13"/>
      <c r="G102" s="14">
        <f>G105+G108+G103</f>
        <v>25675.599999999995</v>
      </c>
    </row>
    <row r="103" spans="1:7" s="99" customFormat="1" ht="31.5" customHeight="1">
      <c r="A103" s="95" t="s">
        <v>323</v>
      </c>
      <c r="B103" s="96" t="s">
        <v>342</v>
      </c>
      <c r="C103" s="96" t="s">
        <v>313</v>
      </c>
      <c r="D103" s="96" t="s">
        <v>278</v>
      </c>
      <c r="E103" s="102" t="s">
        <v>324</v>
      </c>
      <c r="F103" s="103"/>
      <c r="G103" s="104">
        <f>G104</f>
        <v>778.8</v>
      </c>
    </row>
    <row r="104" spans="1:7" s="99" customFormat="1" ht="31.5" customHeight="1">
      <c r="A104" s="8" t="s">
        <v>380</v>
      </c>
      <c r="B104" s="9" t="s">
        <v>342</v>
      </c>
      <c r="C104" s="9" t="s">
        <v>313</v>
      </c>
      <c r="D104" s="9" t="s">
        <v>278</v>
      </c>
      <c r="E104" s="71" t="s">
        <v>324</v>
      </c>
      <c r="F104" s="9" t="s">
        <v>288</v>
      </c>
      <c r="G104" s="10">
        <v>778.8</v>
      </c>
    </row>
    <row r="105" spans="1:7" s="99" customFormat="1" ht="31.5" customHeight="1">
      <c r="A105" s="95" t="s">
        <v>325</v>
      </c>
      <c r="B105" s="96" t="s">
        <v>342</v>
      </c>
      <c r="C105" s="96" t="s">
        <v>313</v>
      </c>
      <c r="D105" s="96" t="s">
        <v>278</v>
      </c>
      <c r="E105" s="97" t="s">
        <v>326</v>
      </c>
      <c r="F105" s="96"/>
      <c r="G105" s="98">
        <f>G106+G107</f>
        <v>22464.699999999997</v>
      </c>
    </row>
    <row r="106" spans="1:7" ht="32.25" customHeight="1">
      <c r="A106" s="8" t="s">
        <v>268</v>
      </c>
      <c r="B106" s="9" t="s">
        <v>342</v>
      </c>
      <c r="C106" s="9" t="s">
        <v>313</v>
      </c>
      <c r="D106" s="9" t="s">
        <v>278</v>
      </c>
      <c r="E106" s="70" t="s">
        <v>326</v>
      </c>
      <c r="F106" s="9">
        <v>611</v>
      </c>
      <c r="G106" s="10">
        <v>20943.1</v>
      </c>
    </row>
    <row r="107" spans="1:7" ht="126.75" customHeight="1">
      <c r="A107" s="35" t="s">
        <v>480</v>
      </c>
      <c r="B107" s="9" t="s">
        <v>342</v>
      </c>
      <c r="C107" s="36" t="s">
        <v>313</v>
      </c>
      <c r="D107" s="36" t="s">
        <v>278</v>
      </c>
      <c r="E107" s="51" t="s">
        <v>471</v>
      </c>
      <c r="F107" s="36" t="s">
        <v>351</v>
      </c>
      <c r="G107" s="37">
        <v>1521.6</v>
      </c>
    </row>
    <row r="108" spans="1:7" s="99" customFormat="1" ht="21" customHeight="1">
      <c r="A108" s="95" t="s">
        <v>249</v>
      </c>
      <c r="B108" s="96" t="s">
        <v>342</v>
      </c>
      <c r="C108" s="96" t="s">
        <v>313</v>
      </c>
      <c r="D108" s="96" t="s">
        <v>278</v>
      </c>
      <c r="E108" s="102" t="s">
        <v>327</v>
      </c>
      <c r="F108" s="105"/>
      <c r="G108" s="98">
        <f>G109+G110</f>
        <v>2432.1</v>
      </c>
    </row>
    <row r="109" spans="1:7" ht="33.75" customHeight="1">
      <c r="A109" s="8" t="s">
        <v>268</v>
      </c>
      <c r="B109" s="9" t="s">
        <v>342</v>
      </c>
      <c r="C109" s="9" t="s">
        <v>313</v>
      </c>
      <c r="D109" s="9" t="s">
        <v>278</v>
      </c>
      <c r="E109" s="71" t="s">
        <v>353</v>
      </c>
      <c r="F109" s="9">
        <v>611</v>
      </c>
      <c r="G109" s="10">
        <v>2432.1</v>
      </c>
    </row>
    <row r="110" spans="1:7" ht="33.75" customHeight="1" hidden="1">
      <c r="A110" s="8" t="s">
        <v>352</v>
      </c>
      <c r="B110" s="9" t="s">
        <v>342</v>
      </c>
      <c r="C110" s="9" t="s">
        <v>313</v>
      </c>
      <c r="D110" s="9" t="s">
        <v>278</v>
      </c>
      <c r="E110" s="71" t="s">
        <v>353</v>
      </c>
      <c r="F110" s="9" t="s">
        <v>351</v>
      </c>
      <c r="G110" s="10"/>
    </row>
    <row r="111" spans="1:7" ht="126.75" customHeight="1">
      <c r="A111" s="35" t="s">
        <v>480</v>
      </c>
      <c r="B111" s="9" t="s">
        <v>342</v>
      </c>
      <c r="C111" s="9" t="s">
        <v>313</v>
      </c>
      <c r="D111" s="9" t="s">
        <v>278</v>
      </c>
      <c r="E111" s="51" t="s">
        <v>471</v>
      </c>
      <c r="F111" s="9" t="s">
        <v>351</v>
      </c>
      <c r="G111" s="10">
        <v>260</v>
      </c>
    </row>
    <row r="112" spans="1:7" ht="36.75" customHeight="1">
      <c r="A112" s="214" t="s">
        <v>482</v>
      </c>
      <c r="B112" s="214"/>
      <c r="C112" s="214"/>
      <c r="D112" s="214"/>
      <c r="E112" s="214"/>
      <c r="F112" s="214"/>
      <c r="G112" s="214"/>
    </row>
    <row r="113" spans="1:7" s="89" customFormat="1" ht="23.25" customHeight="1">
      <c r="A113" s="5" t="s">
        <v>269</v>
      </c>
      <c r="B113" s="6" t="s">
        <v>342</v>
      </c>
      <c r="C113" s="6" t="s">
        <v>314</v>
      </c>
      <c r="D113" s="6" t="s">
        <v>280</v>
      </c>
      <c r="E113" s="69"/>
      <c r="F113" s="6"/>
      <c r="G113" s="12">
        <f>G114</f>
        <v>729.5</v>
      </c>
    </row>
    <row r="114" spans="1:7" s="94" customFormat="1" ht="21.75" customHeight="1">
      <c r="A114" s="90" t="s">
        <v>250</v>
      </c>
      <c r="B114" s="91" t="s">
        <v>342</v>
      </c>
      <c r="C114" s="91" t="s">
        <v>314</v>
      </c>
      <c r="D114" s="91" t="s">
        <v>278</v>
      </c>
      <c r="E114" s="92"/>
      <c r="F114" s="91"/>
      <c r="G114" s="93">
        <f>G115</f>
        <v>729.5</v>
      </c>
    </row>
    <row r="115" spans="1:7" ht="33.75" customHeight="1">
      <c r="A115" s="8" t="s">
        <v>270</v>
      </c>
      <c r="B115" s="9" t="s">
        <v>342</v>
      </c>
      <c r="C115" s="9" t="s">
        <v>314</v>
      </c>
      <c r="D115" s="9" t="s">
        <v>278</v>
      </c>
      <c r="E115" s="70" t="s">
        <v>370</v>
      </c>
      <c r="F115" s="9"/>
      <c r="G115" s="10">
        <f>G116</f>
        <v>729.5</v>
      </c>
    </row>
    <row r="116" spans="1:7" ht="48" customHeight="1">
      <c r="A116" s="8" t="s">
        <v>251</v>
      </c>
      <c r="B116" s="9" t="s">
        <v>342</v>
      </c>
      <c r="C116" s="9" t="s">
        <v>314</v>
      </c>
      <c r="D116" s="9" t="s">
        <v>278</v>
      </c>
      <c r="E116" s="70" t="s">
        <v>371</v>
      </c>
      <c r="F116" s="9"/>
      <c r="G116" s="10">
        <f>G117</f>
        <v>729.5</v>
      </c>
    </row>
    <row r="117" spans="1:7" ht="20.25" customHeight="1">
      <c r="A117" s="8" t="s">
        <v>296</v>
      </c>
      <c r="B117" s="9" t="s">
        <v>342</v>
      </c>
      <c r="C117" s="9" t="s">
        <v>314</v>
      </c>
      <c r="D117" s="9" t="s">
        <v>278</v>
      </c>
      <c r="E117" s="70" t="s">
        <v>371</v>
      </c>
      <c r="F117" s="9" t="s">
        <v>336</v>
      </c>
      <c r="G117" s="10">
        <v>729.5</v>
      </c>
    </row>
    <row r="118" spans="1:7" s="89" customFormat="1" ht="22.5" customHeight="1">
      <c r="A118" s="5" t="s">
        <v>271</v>
      </c>
      <c r="B118" s="6" t="s">
        <v>342</v>
      </c>
      <c r="C118" s="6" t="s">
        <v>300</v>
      </c>
      <c r="D118" s="6" t="s">
        <v>280</v>
      </c>
      <c r="E118" s="69"/>
      <c r="F118" s="6"/>
      <c r="G118" s="12">
        <f>G119</f>
        <v>21447.4</v>
      </c>
    </row>
    <row r="119" spans="1:7" s="94" customFormat="1" ht="23.25" customHeight="1">
      <c r="A119" s="90" t="s">
        <v>272</v>
      </c>
      <c r="B119" s="91" t="s">
        <v>342</v>
      </c>
      <c r="C119" s="91" t="s">
        <v>300</v>
      </c>
      <c r="D119" s="91" t="s">
        <v>278</v>
      </c>
      <c r="E119" s="92"/>
      <c r="F119" s="91"/>
      <c r="G119" s="93">
        <f>G121+G124+G120</f>
        <v>21447.4</v>
      </c>
    </row>
    <row r="120" spans="1:7" s="94" customFormat="1" ht="23.25" customHeight="1">
      <c r="A120" s="44" t="s">
        <v>352</v>
      </c>
      <c r="B120" s="9" t="s">
        <v>342</v>
      </c>
      <c r="C120" s="9" t="s">
        <v>300</v>
      </c>
      <c r="D120" s="9" t="s">
        <v>278</v>
      </c>
      <c r="E120" s="41" t="s">
        <v>498</v>
      </c>
      <c r="F120" s="36" t="s">
        <v>351</v>
      </c>
      <c r="G120" s="37">
        <v>100</v>
      </c>
    </row>
    <row r="121" spans="1:7" ht="30.75" customHeight="1">
      <c r="A121" s="8" t="s">
        <v>273</v>
      </c>
      <c r="B121" s="9" t="s">
        <v>342</v>
      </c>
      <c r="C121" s="9" t="s">
        <v>300</v>
      </c>
      <c r="D121" s="9" t="s">
        <v>278</v>
      </c>
      <c r="E121" s="70" t="s">
        <v>291</v>
      </c>
      <c r="F121" s="9"/>
      <c r="G121" s="10">
        <f>G122+G123</f>
        <v>21100</v>
      </c>
    </row>
    <row r="122" spans="1:7" ht="36" customHeight="1">
      <c r="A122" s="8" t="s">
        <v>268</v>
      </c>
      <c r="B122" s="9" t="s">
        <v>342</v>
      </c>
      <c r="C122" s="9" t="s">
        <v>300</v>
      </c>
      <c r="D122" s="9" t="s">
        <v>278</v>
      </c>
      <c r="E122" s="70" t="s">
        <v>291</v>
      </c>
      <c r="F122" s="9" t="s">
        <v>328</v>
      </c>
      <c r="G122" s="10">
        <v>16000</v>
      </c>
    </row>
    <row r="123" spans="1:7" ht="33" customHeight="1">
      <c r="A123" s="8" t="s">
        <v>352</v>
      </c>
      <c r="B123" s="9" t="s">
        <v>342</v>
      </c>
      <c r="C123" s="9" t="s">
        <v>300</v>
      </c>
      <c r="D123" s="9" t="s">
        <v>278</v>
      </c>
      <c r="E123" s="70" t="s">
        <v>291</v>
      </c>
      <c r="F123" s="9" t="s">
        <v>351</v>
      </c>
      <c r="G123" s="26">
        <f>4600+500</f>
        <v>5100</v>
      </c>
    </row>
    <row r="124" spans="1:7" ht="123.75" customHeight="1">
      <c r="A124" s="35" t="s">
        <v>480</v>
      </c>
      <c r="B124" s="9" t="s">
        <v>342</v>
      </c>
      <c r="C124" s="9" t="s">
        <v>300</v>
      </c>
      <c r="D124" s="9" t="s">
        <v>278</v>
      </c>
      <c r="E124" s="51" t="s">
        <v>471</v>
      </c>
      <c r="F124" s="9" t="s">
        <v>351</v>
      </c>
      <c r="G124" s="26">
        <v>247.4</v>
      </c>
    </row>
    <row r="125" spans="1:7" s="89" customFormat="1" ht="24.75" customHeight="1">
      <c r="A125" s="5" t="s">
        <v>274</v>
      </c>
      <c r="B125" s="6" t="s">
        <v>342</v>
      </c>
      <c r="C125" s="6" t="s">
        <v>315</v>
      </c>
      <c r="D125" s="6" t="s">
        <v>280</v>
      </c>
      <c r="E125" s="69"/>
      <c r="F125" s="15"/>
      <c r="G125" s="16">
        <f>G126</f>
        <v>1000</v>
      </c>
    </row>
    <row r="126" spans="1:7" s="94" customFormat="1" ht="30" customHeight="1">
      <c r="A126" s="90" t="s">
        <v>275</v>
      </c>
      <c r="B126" s="91" t="s">
        <v>342</v>
      </c>
      <c r="C126" s="91" t="s">
        <v>315</v>
      </c>
      <c r="D126" s="91" t="s">
        <v>279</v>
      </c>
      <c r="E126" s="92"/>
      <c r="F126" s="91"/>
      <c r="G126" s="93">
        <f>G127</f>
        <v>1000</v>
      </c>
    </row>
    <row r="127" spans="1:7" ht="48" customHeight="1">
      <c r="A127" s="8" t="s">
        <v>276</v>
      </c>
      <c r="B127" s="9" t="s">
        <v>342</v>
      </c>
      <c r="C127" s="9" t="s">
        <v>315</v>
      </c>
      <c r="D127" s="9" t="s">
        <v>279</v>
      </c>
      <c r="E127" s="71" t="s">
        <v>372</v>
      </c>
      <c r="F127" s="9"/>
      <c r="G127" s="10">
        <f>G128</f>
        <v>1000</v>
      </c>
    </row>
    <row r="128" spans="1:7" ht="32.25" customHeight="1">
      <c r="A128" s="8" t="s">
        <v>380</v>
      </c>
      <c r="B128" s="9" t="s">
        <v>342</v>
      </c>
      <c r="C128" s="9" t="s">
        <v>315</v>
      </c>
      <c r="D128" s="9" t="s">
        <v>279</v>
      </c>
      <c r="E128" s="71" t="s">
        <v>373</v>
      </c>
      <c r="F128" s="11" t="s">
        <v>288</v>
      </c>
      <c r="G128" s="10">
        <v>1000</v>
      </c>
    </row>
    <row r="129" spans="1:7" s="89" customFormat="1" ht="33.75" customHeight="1">
      <c r="A129" s="5" t="s">
        <v>344</v>
      </c>
      <c r="B129" s="106" t="s">
        <v>343</v>
      </c>
      <c r="C129" s="106"/>
      <c r="D129" s="6"/>
      <c r="E129" s="107"/>
      <c r="F129" s="108"/>
      <c r="G129" s="110">
        <f>G130</f>
        <v>4713.2</v>
      </c>
    </row>
    <row r="130" spans="1:7" s="94" customFormat="1" ht="52.5" customHeight="1">
      <c r="A130" s="90" t="s">
        <v>284</v>
      </c>
      <c r="B130" s="91" t="s">
        <v>343</v>
      </c>
      <c r="C130" s="91" t="s">
        <v>278</v>
      </c>
      <c r="D130" s="91" t="s">
        <v>298</v>
      </c>
      <c r="E130" s="92"/>
      <c r="F130" s="91"/>
      <c r="G130" s="93">
        <f>G131</f>
        <v>4713.2</v>
      </c>
    </row>
    <row r="131" spans="1:7" ht="32.25" customHeight="1">
      <c r="A131" s="8" t="s">
        <v>231</v>
      </c>
      <c r="B131" s="9" t="s">
        <v>343</v>
      </c>
      <c r="C131" s="9" t="s">
        <v>278</v>
      </c>
      <c r="D131" s="9" t="s">
        <v>298</v>
      </c>
      <c r="E131" s="70" t="s">
        <v>332</v>
      </c>
      <c r="F131" s="11"/>
      <c r="G131" s="52">
        <f>G132+G138</f>
        <v>4713.2</v>
      </c>
    </row>
    <row r="132" spans="1:7" ht="21.75" customHeight="1">
      <c r="A132" s="8" t="s">
        <v>228</v>
      </c>
      <c r="B132" s="9" t="s">
        <v>343</v>
      </c>
      <c r="C132" s="9" t="s">
        <v>278</v>
      </c>
      <c r="D132" s="9" t="s">
        <v>298</v>
      </c>
      <c r="E132" s="70" t="s">
        <v>334</v>
      </c>
      <c r="F132" s="11"/>
      <c r="G132" s="10">
        <f>G133+G134+G135+G137</f>
        <v>3350.1</v>
      </c>
    </row>
    <row r="133" spans="1:7" ht="15">
      <c r="A133" s="8" t="s">
        <v>283</v>
      </c>
      <c r="B133" s="9" t="s">
        <v>343</v>
      </c>
      <c r="C133" s="9" t="s">
        <v>278</v>
      </c>
      <c r="D133" s="9" t="s">
        <v>298</v>
      </c>
      <c r="E133" s="70" t="s">
        <v>334</v>
      </c>
      <c r="F133" s="11" t="s">
        <v>281</v>
      </c>
      <c r="G133" s="10">
        <v>1074.1</v>
      </c>
    </row>
    <row r="134" spans="1:7" ht="45">
      <c r="A134" s="8" t="s">
        <v>285</v>
      </c>
      <c r="B134" s="9" t="s">
        <v>343</v>
      </c>
      <c r="C134" s="9" t="s">
        <v>278</v>
      </c>
      <c r="D134" s="9" t="s">
        <v>298</v>
      </c>
      <c r="E134" s="70" t="s">
        <v>334</v>
      </c>
      <c r="F134" s="11" t="s">
        <v>287</v>
      </c>
      <c r="G134" s="37">
        <v>422</v>
      </c>
    </row>
    <row r="135" spans="1:7" ht="30">
      <c r="A135" s="8" t="s">
        <v>380</v>
      </c>
      <c r="B135" s="9" t="s">
        <v>343</v>
      </c>
      <c r="C135" s="9" t="s">
        <v>278</v>
      </c>
      <c r="D135" s="9" t="s">
        <v>298</v>
      </c>
      <c r="E135" s="70" t="s">
        <v>334</v>
      </c>
      <c r="F135" s="11" t="s">
        <v>288</v>
      </c>
      <c r="G135" s="37">
        <f>1854-2</f>
        <v>1852</v>
      </c>
    </row>
    <row r="136" spans="1:7" ht="44.25" customHeight="1">
      <c r="A136" s="214" t="s">
        <v>482</v>
      </c>
      <c r="B136" s="214"/>
      <c r="C136" s="214"/>
      <c r="D136" s="214"/>
      <c r="E136" s="214"/>
      <c r="F136" s="214"/>
      <c r="G136" s="214"/>
    </row>
    <row r="137" spans="1:7" ht="30">
      <c r="A137" s="35" t="s">
        <v>329</v>
      </c>
      <c r="B137" s="9" t="s">
        <v>343</v>
      </c>
      <c r="C137" s="9" t="s">
        <v>278</v>
      </c>
      <c r="D137" s="9" t="s">
        <v>298</v>
      </c>
      <c r="E137" s="70" t="s">
        <v>334</v>
      </c>
      <c r="F137" s="109" t="s">
        <v>294</v>
      </c>
      <c r="G137" s="45">
        <v>2</v>
      </c>
    </row>
    <row r="138" spans="1:7" ht="37.5" customHeight="1">
      <c r="A138" s="73" t="s">
        <v>377</v>
      </c>
      <c r="B138" s="9" t="s">
        <v>343</v>
      </c>
      <c r="C138" s="9" t="s">
        <v>278</v>
      </c>
      <c r="D138" s="9" t="s">
        <v>298</v>
      </c>
      <c r="E138" s="70" t="s">
        <v>378</v>
      </c>
      <c r="F138" s="109"/>
      <c r="G138" s="45">
        <f>G139</f>
        <v>1363.1</v>
      </c>
    </row>
    <row r="139" spans="1:7" ht="24.75" customHeight="1">
      <c r="A139" s="73" t="s">
        <v>283</v>
      </c>
      <c r="B139" s="9" t="s">
        <v>343</v>
      </c>
      <c r="C139" s="9" t="s">
        <v>278</v>
      </c>
      <c r="D139" s="9" t="s">
        <v>298</v>
      </c>
      <c r="E139" s="70" t="s">
        <v>378</v>
      </c>
      <c r="F139" s="109" t="s">
        <v>281</v>
      </c>
      <c r="G139" s="45">
        <v>1363.1</v>
      </c>
    </row>
    <row r="140" spans="1:8" ht="26.25" customHeight="1" thickBot="1">
      <c r="A140" s="8" t="s">
        <v>277</v>
      </c>
      <c r="B140" s="17"/>
      <c r="C140" s="18"/>
      <c r="D140" s="18"/>
      <c r="E140" s="72"/>
      <c r="F140" s="18"/>
      <c r="G140" s="19">
        <f>G129+G16</f>
        <v>196009.6</v>
      </c>
      <c r="H140" s="161"/>
    </row>
    <row r="141" ht="28.5" customHeight="1" thickTop="1"/>
    <row r="142" spans="1:7" ht="15">
      <c r="A142" s="214" t="s">
        <v>482</v>
      </c>
      <c r="B142" s="214"/>
      <c r="C142" s="214"/>
      <c r="D142" s="214"/>
      <c r="E142" s="214"/>
      <c r="F142" s="214"/>
      <c r="G142" s="214"/>
    </row>
    <row r="143" spans="1:2" ht="15">
      <c r="A143" s="24"/>
      <c r="B143" s="24"/>
    </row>
    <row r="144" spans="1:7" ht="15">
      <c r="A144" s="24"/>
      <c r="B144" s="24"/>
      <c r="G144" s="25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</sheetData>
  <sheetProtection/>
  <mergeCells count="7">
    <mergeCell ref="A13:G13"/>
    <mergeCell ref="A142:G142"/>
    <mergeCell ref="A59:G59"/>
    <mergeCell ref="A34:G34"/>
    <mergeCell ref="A90:G90"/>
    <mergeCell ref="A112:G112"/>
    <mergeCell ref="A136:G136"/>
  </mergeCells>
  <printOptions/>
  <pageMargins left="0.75" right="0.65" top="0.25" bottom="0.22" header="0.21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88">
      <selection activeCell="A101" sqref="A101:D101"/>
    </sheetView>
  </sheetViews>
  <sheetFormatPr defaultColWidth="9.140625" defaultRowHeight="12"/>
  <cols>
    <col min="1" max="1" width="8.8515625" style="111" customWidth="1"/>
    <col min="2" max="2" width="48.8515625" style="112" customWidth="1"/>
    <col min="3" max="3" width="31.140625" style="112" customWidth="1"/>
    <col min="4" max="4" width="12.140625" style="155" customWidth="1"/>
    <col min="5" max="5" width="23.00390625" style="112" customWidth="1"/>
    <col min="6" max="6" width="16.421875" style="0" customWidth="1"/>
    <col min="7" max="7" width="18.57421875" style="0" customWidth="1"/>
    <col min="8" max="16384" width="9.140625" style="114" customWidth="1"/>
  </cols>
  <sheetData>
    <row r="1" spans="2:8" ht="15">
      <c r="B1" s="4" t="s">
        <v>500</v>
      </c>
      <c r="C1" s="4"/>
      <c r="D1" s="145"/>
      <c r="E1" s="60"/>
      <c r="H1" s="56"/>
    </row>
    <row r="2" spans="2:8" ht="15">
      <c r="B2" s="4" t="s">
        <v>347</v>
      </c>
      <c r="C2" s="4"/>
      <c r="D2" s="145"/>
      <c r="E2" s="60"/>
      <c r="H2" s="56"/>
    </row>
    <row r="3" spans="2:8" ht="15">
      <c r="B3" s="4" t="s">
        <v>348</v>
      </c>
      <c r="C3" s="4"/>
      <c r="D3" s="145"/>
      <c r="E3" s="60"/>
      <c r="H3" s="56"/>
    </row>
    <row r="4" spans="2:8" ht="15">
      <c r="B4" s="4" t="s">
        <v>349</v>
      </c>
      <c r="C4" s="4"/>
      <c r="D4" s="145"/>
      <c r="E4" s="60"/>
      <c r="H4" s="56"/>
    </row>
    <row r="5" spans="2:8" ht="15">
      <c r="B5" s="4" t="s">
        <v>350</v>
      </c>
      <c r="C5" s="4"/>
      <c r="D5" s="145"/>
      <c r="E5" s="60"/>
      <c r="H5" s="56"/>
    </row>
    <row r="6" spans="2:8" ht="15">
      <c r="B6" s="55"/>
      <c r="C6" s="55"/>
      <c r="D6" s="145"/>
      <c r="E6" s="66"/>
      <c r="H6" s="56"/>
    </row>
    <row r="7" spans="2:8" ht="15">
      <c r="B7" s="4" t="s">
        <v>92</v>
      </c>
      <c r="C7" s="4"/>
      <c r="D7" s="145"/>
      <c r="E7" s="60"/>
      <c r="H7" s="56"/>
    </row>
    <row r="8" spans="2:8" ht="15">
      <c r="B8" s="4" t="s">
        <v>347</v>
      </c>
      <c r="C8" s="4"/>
      <c r="D8" s="145"/>
      <c r="E8" s="60"/>
      <c r="H8" s="56"/>
    </row>
    <row r="9" spans="2:8" ht="15">
      <c r="B9" s="4" t="s">
        <v>348</v>
      </c>
      <c r="C9" s="4"/>
      <c r="D9" s="145"/>
      <c r="E9" s="60"/>
      <c r="H9" s="56"/>
    </row>
    <row r="10" spans="2:8" ht="15">
      <c r="B10" s="4" t="s">
        <v>349</v>
      </c>
      <c r="C10" s="4"/>
      <c r="D10" s="145"/>
      <c r="E10" s="60"/>
      <c r="H10" s="56"/>
    </row>
    <row r="11" spans="2:8" ht="15">
      <c r="B11" s="4" t="s">
        <v>91</v>
      </c>
      <c r="C11" s="4"/>
      <c r="D11" s="145"/>
      <c r="E11" s="60"/>
      <c r="H11" s="56"/>
    </row>
    <row r="13" spans="1:5" ht="28.5" customHeight="1">
      <c r="A13" s="215" t="s">
        <v>11</v>
      </c>
      <c r="B13" s="215"/>
      <c r="C13" s="215"/>
      <c r="D13" s="215"/>
      <c r="E13" s="215"/>
    </row>
    <row r="14" spans="1:5" ht="33" customHeight="1">
      <c r="A14" s="216" t="s">
        <v>12</v>
      </c>
      <c r="B14" s="216"/>
      <c r="C14" s="216"/>
      <c r="D14" s="216"/>
      <c r="E14" s="216"/>
    </row>
    <row r="15" spans="1:5" ht="63">
      <c r="A15" s="115" t="s">
        <v>13</v>
      </c>
      <c r="B15" s="116" t="s">
        <v>14</v>
      </c>
      <c r="C15" s="116" t="s">
        <v>15</v>
      </c>
      <c r="D15" s="146" t="s">
        <v>511</v>
      </c>
      <c r="E15" s="116" t="s">
        <v>16</v>
      </c>
    </row>
    <row r="16" spans="1:5" ht="30.75" customHeight="1">
      <c r="A16" s="219" t="s">
        <v>17</v>
      </c>
      <c r="B16" s="219"/>
      <c r="C16" s="117" t="s">
        <v>18</v>
      </c>
      <c r="D16" s="147">
        <f>D17</f>
        <v>900</v>
      </c>
      <c r="E16" s="116"/>
    </row>
    <row r="17" spans="1:5" ht="41.25" customHeight="1">
      <c r="A17" s="118" t="s">
        <v>19</v>
      </c>
      <c r="B17" s="119" t="s">
        <v>20</v>
      </c>
      <c r="C17" s="120"/>
      <c r="D17" s="137">
        <v>900</v>
      </c>
      <c r="E17" s="119" t="s">
        <v>21</v>
      </c>
    </row>
    <row r="18" spans="1:5" ht="29.25" customHeight="1">
      <c r="A18" s="219" t="s">
        <v>22</v>
      </c>
      <c r="B18" s="219"/>
      <c r="C18" s="117" t="s">
        <v>23</v>
      </c>
      <c r="D18" s="148">
        <f>D19+D42</f>
        <v>20131.3</v>
      </c>
      <c r="E18" s="117"/>
    </row>
    <row r="19" spans="1:5" ht="30.75" customHeight="1">
      <c r="A19" s="227" t="s">
        <v>221</v>
      </c>
      <c r="B19" s="227"/>
      <c r="C19" s="138" t="s">
        <v>24</v>
      </c>
      <c r="D19" s="149">
        <f>SUM(D20:D41)</f>
        <v>14230.099999999999</v>
      </c>
      <c r="E19" s="117"/>
    </row>
    <row r="20" spans="1:5" ht="45">
      <c r="A20" s="121" t="s">
        <v>25</v>
      </c>
      <c r="B20" s="120" t="s">
        <v>26</v>
      </c>
      <c r="C20" s="120" t="s">
        <v>27</v>
      </c>
      <c r="D20" s="137">
        <v>7355.3</v>
      </c>
      <c r="E20" s="120" t="s">
        <v>28</v>
      </c>
    </row>
    <row r="21" spans="1:5" ht="44.25" customHeight="1">
      <c r="A21" s="121" t="s">
        <v>29</v>
      </c>
      <c r="B21" s="120" t="s">
        <v>30</v>
      </c>
      <c r="C21" s="120" t="s">
        <v>220</v>
      </c>
      <c r="D21" s="137">
        <f>300-61</f>
        <v>239</v>
      </c>
      <c r="E21" s="220" t="s">
        <v>31</v>
      </c>
    </row>
    <row r="22" spans="1:5" ht="56.25" customHeight="1">
      <c r="A22" s="121" t="s">
        <v>32</v>
      </c>
      <c r="B22" s="120" t="s">
        <v>33</v>
      </c>
      <c r="C22" s="120" t="s">
        <v>34</v>
      </c>
      <c r="D22" s="137">
        <v>1000</v>
      </c>
      <c r="E22" s="221"/>
    </row>
    <row r="23" spans="1:5" ht="42.75" customHeight="1">
      <c r="A23" s="121" t="s">
        <v>35</v>
      </c>
      <c r="B23" s="120" t="s">
        <v>36</v>
      </c>
      <c r="C23" s="120" t="s">
        <v>219</v>
      </c>
      <c r="D23" s="137">
        <v>700</v>
      </c>
      <c r="E23" s="221"/>
    </row>
    <row r="24" spans="1:5" ht="57.75" customHeight="1">
      <c r="A24" s="121" t="s">
        <v>37</v>
      </c>
      <c r="B24" s="120" t="s">
        <v>30</v>
      </c>
      <c r="C24" s="120" t="s">
        <v>222</v>
      </c>
      <c r="D24" s="137">
        <f>600-145</f>
        <v>455</v>
      </c>
      <c r="E24" s="221"/>
    </row>
    <row r="25" spans="1:5" ht="54.75" customHeight="1">
      <c r="A25" s="121" t="s">
        <v>38</v>
      </c>
      <c r="B25" s="120" t="s">
        <v>30</v>
      </c>
      <c r="C25" s="120" t="s">
        <v>39</v>
      </c>
      <c r="D25" s="223">
        <f>650-195</f>
        <v>455</v>
      </c>
      <c r="E25" s="221"/>
    </row>
    <row r="26" spans="1:5" ht="41.25" customHeight="1">
      <c r="A26" s="121" t="s">
        <v>40</v>
      </c>
      <c r="B26" s="120" t="s">
        <v>30</v>
      </c>
      <c r="C26" s="120" t="s">
        <v>41</v>
      </c>
      <c r="D26" s="224"/>
      <c r="E26" s="221"/>
    </row>
    <row r="27" spans="1:5" ht="42" customHeight="1">
      <c r="A27" s="121" t="s">
        <v>42</v>
      </c>
      <c r="B27" s="120" t="s">
        <v>30</v>
      </c>
      <c r="C27" s="120" t="s">
        <v>43</v>
      </c>
      <c r="D27" s="225"/>
      <c r="E27" s="221"/>
    </row>
    <row r="28" spans="1:5" ht="73.5" customHeight="1">
      <c r="A28" s="121" t="s">
        <v>44</v>
      </c>
      <c r="B28" s="120" t="s">
        <v>45</v>
      </c>
      <c r="C28" s="120" t="s">
        <v>46</v>
      </c>
      <c r="D28" s="137">
        <f>400-150</f>
        <v>250</v>
      </c>
      <c r="E28" s="221"/>
    </row>
    <row r="29" spans="1:5" ht="88.5" customHeight="1">
      <c r="A29" s="121" t="s">
        <v>47</v>
      </c>
      <c r="B29" s="120" t="s">
        <v>48</v>
      </c>
      <c r="C29" s="120" t="s">
        <v>218</v>
      </c>
      <c r="D29" s="137">
        <f>1000-1000</f>
        <v>0</v>
      </c>
      <c r="E29" s="221"/>
    </row>
    <row r="30" spans="1:5" ht="42" customHeight="1">
      <c r="A30" s="241" t="s">
        <v>482</v>
      </c>
      <c r="B30" s="241"/>
      <c r="C30" s="241"/>
      <c r="D30" s="241"/>
      <c r="E30" s="221"/>
    </row>
    <row r="31" spans="1:5" ht="56.25" customHeight="1">
      <c r="A31" s="121" t="s">
        <v>49</v>
      </c>
      <c r="B31" s="120" t="s">
        <v>50</v>
      </c>
      <c r="C31" s="120" t="s">
        <v>217</v>
      </c>
      <c r="D31" s="137">
        <v>500</v>
      </c>
      <c r="E31" s="221"/>
    </row>
    <row r="32" spans="1:5" ht="100.5" customHeight="1">
      <c r="A32" s="121" t="s">
        <v>51</v>
      </c>
      <c r="B32" s="120" t="s">
        <v>52</v>
      </c>
      <c r="C32" s="120" t="s">
        <v>216</v>
      </c>
      <c r="D32" s="137">
        <v>318.3</v>
      </c>
      <c r="E32" s="221"/>
    </row>
    <row r="33" spans="1:5" ht="39" customHeight="1">
      <c r="A33" s="121" t="s">
        <v>53</v>
      </c>
      <c r="B33" s="120" t="s">
        <v>54</v>
      </c>
      <c r="C33" s="120" t="s">
        <v>215</v>
      </c>
      <c r="D33" s="137">
        <v>250</v>
      </c>
      <c r="E33" s="221"/>
    </row>
    <row r="34" spans="1:5" ht="39" customHeight="1">
      <c r="A34" s="121" t="s">
        <v>55</v>
      </c>
      <c r="B34" s="120" t="s">
        <v>54</v>
      </c>
      <c r="C34" s="120" t="s">
        <v>56</v>
      </c>
      <c r="D34" s="137">
        <v>250</v>
      </c>
      <c r="E34" s="221"/>
    </row>
    <row r="35" spans="1:5" ht="37.5" customHeight="1">
      <c r="A35" s="121" t="s">
        <v>57</v>
      </c>
      <c r="B35" s="120" t="s">
        <v>58</v>
      </c>
      <c r="C35" s="120" t="s">
        <v>214</v>
      </c>
      <c r="D35" s="137">
        <v>100</v>
      </c>
      <c r="E35" s="221"/>
    </row>
    <row r="36" spans="1:5" ht="38.25" customHeight="1">
      <c r="A36" s="121" t="s">
        <v>59</v>
      </c>
      <c r="B36" s="120" t="s">
        <v>58</v>
      </c>
      <c r="C36" s="120" t="s">
        <v>213</v>
      </c>
      <c r="D36" s="137">
        <f>800+253</f>
        <v>1053</v>
      </c>
      <c r="E36" s="222"/>
    </row>
    <row r="37" spans="1:5" ht="38.25" customHeight="1">
      <c r="A37" s="121" t="s">
        <v>446</v>
      </c>
      <c r="B37" s="120" t="s">
        <v>447</v>
      </c>
      <c r="C37" s="120"/>
      <c r="D37" s="137">
        <v>412.5</v>
      </c>
      <c r="E37" s="120" t="s">
        <v>28</v>
      </c>
    </row>
    <row r="38" spans="1:5" ht="38.25" customHeight="1">
      <c r="A38" s="121" t="s">
        <v>461</v>
      </c>
      <c r="B38" s="120" t="s">
        <v>462</v>
      </c>
      <c r="C38" s="120"/>
      <c r="D38" s="137">
        <v>499.9</v>
      </c>
      <c r="E38" s="120" t="s">
        <v>28</v>
      </c>
    </row>
    <row r="39" spans="1:5" ht="38.25" customHeight="1">
      <c r="A39" s="120" t="s">
        <v>473</v>
      </c>
      <c r="B39" s="120" t="s">
        <v>475</v>
      </c>
      <c r="C39" s="120"/>
      <c r="D39" s="137">
        <f>75+141.6</f>
        <v>216.6</v>
      </c>
      <c r="E39" s="120"/>
    </row>
    <row r="40" spans="1:5" ht="38.25" customHeight="1">
      <c r="A40" s="120" t="s">
        <v>474</v>
      </c>
      <c r="B40" s="120" t="s">
        <v>476</v>
      </c>
      <c r="C40" s="120"/>
      <c r="D40" s="137">
        <v>175.5</v>
      </c>
      <c r="E40" s="157"/>
    </row>
    <row r="41" spans="1:5" ht="48" customHeight="1" hidden="1">
      <c r="A41" s="120"/>
      <c r="B41" s="120"/>
      <c r="C41" s="120"/>
      <c r="D41" s="137">
        <v>0</v>
      </c>
      <c r="E41" s="157"/>
    </row>
    <row r="42" spans="1:5" ht="46.5" customHeight="1">
      <c r="A42" s="227" t="s">
        <v>60</v>
      </c>
      <c r="B42" s="227"/>
      <c r="C42" s="138" t="s">
        <v>61</v>
      </c>
      <c r="D42" s="149">
        <f>SUM(D43:D65)-D62-D61-D60-D59-D58-D57</f>
        <v>5901.2</v>
      </c>
      <c r="E42" s="117"/>
    </row>
    <row r="43" spans="1:5" ht="57.75" customHeight="1">
      <c r="A43" s="122" t="s">
        <v>62</v>
      </c>
      <c r="B43" s="142" t="s">
        <v>63</v>
      </c>
      <c r="C43" s="123" t="s">
        <v>64</v>
      </c>
      <c r="D43" s="137">
        <v>40</v>
      </c>
      <c r="E43" s="217" t="s">
        <v>28</v>
      </c>
    </row>
    <row r="44" spans="1:5" ht="27" customHeight="1">
      <c r="A44" s="122" t="s">
        <v>65</v>
      </c>
      <c r="B44" s="128"/>
      <c r="C44" s="123" t="s">
        <v>66</v>
      </c>
      <c r="D44" s="137">
        <v>100</v>
      </c>
      <c r="E44" s="218"/>
    </row>
    <row r="45" spans="1:5" ht="39" customHeight="1">
      <c r="A45" s="122" t="s">
        <v>67</v>
      </c>
      <c r="B45" s="128"/>
      <c r="C45" s="123" t="s">
        <v>68</v>
      </c>
      <c r="D45" s="151">
        <f>80+50</f>
        <v>130</v>
      </c>
      <c r="E45" s="218"/>
    </row>
    <row r="46" spans="1:5" ht="29.25" customHeight="1">
      <c r="A46" s="122" t="s">
        <v>69</v>
      </c>
      <c r="B46" s="128"/>
      <c r="C46" s="123" t="s">
        <v>70</v>
      </c>
      <c r="D46" s="151">
        <v>40</v>
      </c>
      <c r="E46" s="218"/>
    </row>
    <row r="47" spans="1:5" ht="35.25" customHeight="1">
      <c r="A47" s="122" t="s">
        <v>71</v>
      </c>
      <c r="B47" s="128"/>
      <c r="C47" s="123" t="s">
        <v>72</v>
      </c>
      <c r="D47" s="151">
        <f>80+60</f>
        <v>140</v>
      </c>
      <c r="E47" s="218"/>
    </row>
    <row r="48" spans="1:5" ht="27" customHeight="1">
      <c r="A48" s="122" t="s">
        <v>73</v>
      </c>
      <c r="B48" s="128"/>
      <c r="C48" s="123" t="s">
        <v>74</v>
      </c>
      <c r="D48" s="151">
        <f>80+50</f>
        <v>130</v>
      </c>
      <c r="E48" s="218"/>
    </row>
    <row r="49" spans="1:5" ht="38.25" customHeight="1">
      <c r="A49" s="122" t="s">
        <v>75</v>
      </c>
      <c r="B49" s="128"/>
      <c r="C49" s="123" t="s">
        <v>76</v>
      </c>
      <c r="D49" s="137">
        <v>1500</v>
      </c>
      <c r="E49" s="218"/>
    </row>
    <row r="50" spans="1:5" ht="50.25" customHeight="1">
      <c r="A50" s="122" t="s">
        <v>77</v>
      </c>
      <c r="B50" s="128"/>
      <c r="C50" s="123" t="s">
        <v>78</v>
      </c>
      <c r="D50" s="137">
        <v>100</v>
      </c>
      <c r="E50" s="218"/>
    </row>
    <row r="51" spans="1:5" ht="39.75" customHeight="1">
      <c r="A51" s="122" t="s">
        <v>79</v>
      </c>
      <c r="B51" s="128"/>
      <c r="C51" s="123" t="s">
        <v>80</v>
      </c>
      <c r="D51" s="137">
        <v>100</v>
      </c>
      <c r="E51" s="218"/>
    </row>
    <row r="52" spans="1:5" ht="82.5" customHeight="1">
      <c r="A52" s="122" t="s">
        <v>81</v>
      </c>
      <c r="B52" s="128"/>
      <c r="C52" s="123" t="s">
        <v>519</v>
      </c>
      <c r="D52" s="137">
        <v>100</v>
      </c>
      <c r="E52" s="218"/>
    </row>
    <row r="53" spans="1:5" ht="72.75" customHeight="1">
      <c r="A53" s="122" t="s">
        <v>82</v>
      </c>
      <c r="B53" s="128"/>
      <c r="C53" s="123" t="s">
        <v>503</v>
      </c>
      <c r="D53" s="137">
        <v>100</v>
      </c>
      <c r="E53" s="218"/>
    </row>
    <row r="54" spans="1:5" ht="31.5" customHeight="1">
      <c r="A54" s="241" t="s">
        <v>482</v>
      </c>
      <c r="B54" s="241"/>
      <c r="C54" s="241"/>
      <c r="D54" s="241"/>
      <c r="E54" s="218"/>
    </row>
    <row r="55" spans="1:5" ht="78.75" customHeight="1">
      <c r="A55" s="122" t="s">
        <v>83</v>
      </c>
      <c r="B55" s="128"/>
      <c r="C55" s="123" t="s">
        <v>84</v>
      </c>
      <c r="D55" s="137">
        <v>680</v>
      </c>
      <c r="E55" s="218"/>
    </row>
    <row r="56" spans="1:5" ht="63.75" customHeight="1">
      <c r="A56" s="122" t="s">
        <v>388</v>
      </c>
      <c r="B56" s="128"/>
      <c r="C56" s="123" t="s">
        <v>400</v>
      </c>
      <c r="D56" s="137">
        <v>1202.9</v>
      </c>
      <c r="E56" s="128"/>
    </row>
    <row r="57" spans="1:5" ht="101.25" customHeight="1">
      <c r="A57" s="122"/>
      <c r="B57" s="128"/>
      <c r="C57" s="130" t="s">
        <v>469</v>
      </c>
      <c r="D57" s="152">
        <v>70</v>
      </c>
      <c r="E57" s="128"/>
    </row>
    <row r="58" spans="1:5" ht="68.25" customHeight="1">
      <c r="A58" s="122"/>
      <c r="B58" s="128"/>
      <c r="C58" s="130" t="s">
        <v>396</v>
      </c>
      <c r="D58" s="152">
        <v>70</v>
      </c>
      <c r="E58" s="128"/>
    </row>
    <row r="59" spans="1:5" ht="68.25" customHeight="1">
      <c r="A59" s="122"/>
      <c r="B59" s="128"/>
      <c r="C59" s="130" t="s">
        <v>397</v>
      </c>
      <c r="D59" s="152">
        <v>69.2</v>
      </c>
      <c r="E59" s="128"/>
    </row>
    <row r="60" spans="1:5" ht="68.25" customHeight="1">
      <c r="A60" s="122"/>
      <c r="B60" s="128"/>
      <c r="C60" s="130" t="s">
        <v>512</v>
      </c>
      <c r="D60" s="131">
        <v>40</v>
      </c>
      <c r="E60" s="128"/>
    </row>
    <row r="61" spans="1:5" ht="68.25" customHeight="1">
      <c r="A61" s="122"/>
      <c r="B61" s="128"/>
      <c r="C61" s="130" t="s">
        <v>398</v>
      </c>
      <c r="D61" s="131">
        <v>330</v>
      </c>
      <c r="E61" s="128"/>
    </row>
    <row r="62" spans="1:5" ht="82.5" customHeight="1">
      <c r="A62" s="122"/>
      <c r="B62" s="128"/>
      <c r="C62" s="130" t="s">
        <v>399</v>
      </c>
      <c r="D62" s="131">
        <v>623.667</v>
      </c>
      <c r="E62" s="128"/>
    </row>
    <row r="63" spans="1:5" ht="49.5" customHeight="1">
      <c r="A63" s="122" t="s">
        <v>401</v>
      </c>
      <c r="B63" s="123" t="s">
        <v>504</v>
      </c>
      <c r="C63" s="123"/>
      <c r="D63" s="137">
        <v>218.3</v>
      </c>
      <c r="E63" s="120" t="s">
        <v>28</v>
      </c>
    </row>
    <row r="64" spans="1:5" ht="78" customHeight="1">
      <c r="A64" s="122" t="s">
        <v>460</v>
      </c>
      <c r="B64" s="120" t="s">
        <v>458</v>
      </c>
      <c r="C64" s="120" t="s">
        <v>459</v>
      </c>
      <c r="D64" s="137">
        <v>320</v>
      </c>
      <c r="E64" s="120" t="s">
        <v>28</v>
      </c>
    </row>
    <row r="65" spans="1:5" ht="57" customHeight="1">
      <c r="A65" s="122" t="s">
        <v>483</v>
      </c>
      <c r="B65" s="120" t="s">
        <v>505</v>
      </c>
      <c r="C65" s="120"/>
      <c r="D65" s="137">
        <v>1000</v>
      </c>
      <c r="E65" s="120" t="s">
        <v>31</v>
      </c>
    </row>
    <row r="66" spans="1:5" ht="27.75" customHeight="1">
      <c r="A66" s="219" t="s">
        <v>85</v>
      </c>
      <c r="B66" s="219"/>
      <c r="C66" s="117" t="s">
        <v>86</v>
      </c>
      <c r="D66" s="148">
        <f>D67+D91+D115</f>
        <v>92134.41021999998</v>
      </c>
      <c r="E66" s="117"/>
    </row>
    <row r="67" spans="1:5" ht="30" customHeight="1">
      <c r="A67" s="227" t="s">
        <v>87</v>
      </c>
      <c r="B67" s="227"/>
      <c r="C67" s="138" t="s">
        <v>88</v>
      </c>
      <c r="D67" s="149">
        <f>SUM(D68:D90)-D79-D80-D81-D82-D83-D84-D85</f>
        <v>34196.09999999999</v>
      </c>
      <c r="E67" s="117"/>
    </row>
    <row r="68" spans="1:5" ht="42" customHeight="1">
      <c r="A68" s="121" t="s">
        <v>89</v>
      </c>
      <c r="B68" s="120" t="s">
        <v>90</v>
      </c>
      <c r="C68" s="120" t="s">
        <v>93</v>
      </c>
      <c r="D68" s="137">
        <v>0</v>
      </c>
      <c r="E68" s="120" t="s">
        <v>31</v>
      </c>
    </row>
    <row r="69" spans="1:5" ht="39.75" customHeight="1">
      <c r="A69" s="121" t="s">
        <v>94</v>
      </c>
      <c r="B69" s="120" t="s">
        <v>90</v>
      </c>
      <c r="C69" s="120" t="s">
        <v>95</v>
      </c>
      <c r="D69" s="137">
        <v>0</v>
      </c>
      <c r="E69" s="120" t="s">
        <v>31</v>
      </c>
    </row>
    <row r="70" spans="1:5" ht="42" customHeight="1">
      <c r="A70" s="121" t="s">
        <v>96</v>
      </c>
      <c r="B70" s="120" t="s">
        <v>90</v>
      </c>
      <c r="C70" s="120" t="s">
        <v>97</v>
      </c>
      <c r="D70" s="137">
        <v>0</v>
      </c>
      <c r="E70" s="120" t="s">
        <v>31</v>
      </c>
    </row>
    <row r="71" spans="1:5" ht="42" customHeight="1">
      <c r="A71" s="241" t="s">
        <v>482</v>
      </c>
      <c r="B71" s="241"/>
      <c r="C71" s="241"/>
      <c r="D71" s="241"/>
      <c r="E71" s="120"/>
    </row>
    <row r="72" spans="1:5" ht="45.75" customHeight="1">
      <c r="A72" s="121" t="s">
        <v>98</v>
      </c>
      <c r="B72" s="120" t="s">
        <v>90</v>
      </c>
      <c r="C72" s="120" t="s">
        <v>99</v>
      </c>
      <c r="D72" s="137">
        <v>250</v>
      </c>
      <c r="E72" s="120" t="s">
        <v>31</v>
      </c>
    </row>
    <row r="73" spans="1:5" ht="39" customHeight="1">
      <c r="A73" s="121" t="s">
        <v>100</v>
      </c>
      <c r="B73" s="120" t="s">
        <v>101</v>
      </c>
      <c r="C73" s="120" t="s">
        <v>212</v>
      </c>
      <c r="D73" s="137">
        <v>400</v>
      </c>
      <c r="E73" s="120" t="s">
        <v>31</v>
      </c>
    </row>
    <row r="74" spans="1:5" ht="40.5" customHeight="1">
      <c r="A74" s="121" t="s">
        <v>102</v>
      </c>
      <c r="B74" s="120" t="s">
        <v>103</v>
      </c>
      <c r="C74" s="120" t="s">
        <v>104</v>
      </c>
      <c r="D74" s="137">
        <v>500</v>
      </c>
      <c r="E74" s="120" t="s">
        <v>31</v>
      </c>
    </row>
    <row r="75" spans="1:5" ht="48" customHeight="1">
      <c r="A75" s="121" t="s">
        <v>390</v>
      </c>
      <c r="B75" s="123" t="s">
        <v>402</v>
      </c>
      <c r="C75" s="120" t="s">
        <v>403</v>
      </c>
      <c r="D75" s="137">
        <f>19524.1+4500</f>
        <v>24024.1</v>
      </c>
      <c r="E75" s="120"/>
    </row>
    <row r="76" spans="1:5" ht="57" customHeight="1">
      <c r="A76" s="121" t="s">
        <v>395</v>
      </c>
      <c r="B76" s="123" t="s">
        <v>404</v>
      </c>
      <c r="C76" s="120"/>
      <c r="D76" s="137">
        <v>1000</v>
      </c>
      <c r="E76" s="120" t="s">
        <v>28</v>
      </c>
    </row>
    <row r="77" spans="1:5" ht="79.5" customHeight="1">
      <c r="A77" s="121" t="s">
        <v>405</v>
      </c>
      <c r="B77" s="123" t="s">
        <v>486</v>
      </c>
      <c r="C77" s="120" t="s">
        <v>448</v>
      </c>
      <c r="D77" s="137">
        <f>1640-1286.7</f>
        <v>353.29999999999995</v>
      </c>
      <c r="E77" s="120"/>
    </row>
    <row r="78" spans="1:6" ht="22.5" customHeight="1">
      <c r="A78" s="232" t="s">
        <v>421</v>
      </c>
      <c r="B78" s="217" t="s">
        <v>422</v>
      </c>
      <c r="C78" s="120" t="s">
        <v>428</v>
      </c>
      <c r="D78" s="137">
        <f>SUM(D79:D85)</f>
        <v>3902.2999999999997</v>
      </c>
      <c r="E78" s="120"/>
      <c r="F78" s="165"/>
    </row>
    <row r="79" spans="1:5" ht="15">
      <c r="A79" s="233"/>
      <c r="B79" s="218"/>
      <c r="C79" s="135" t="s">
        <v>423</v>
      </c>
      <c r="D79" s="153">
        <f>803.7+85.4</f>
        <v>889.1</v>
      </c>
      <c r="E79" s="120"/>
    </row>
    <row r="80" spans="1:5" ht="15">
      <c r="A80" s="233"/>
      <c r="B80" s="218"/>
      <c r="C80" s="135" t="s">
        <v>424</v>
      </c>
      <c r="D80" s="153">
        <v>324.3</v>
      </c>
      <c r="E80" s="120"/>
    </row>
    <row r="81" spans="1:5" ht="15">
      <c r="A81" s="233"/>
      <c r="B81" s="218"/>
      <c r="C81" s="135" t="s">
        <v>427</v>
      </c>
      <c r="D81" s="153">
        <v>769.3</v>
      </c>
      <c r="E81" s="120"/>
    </row>
    <row r="82" spans="1:5" ht="18.75" customHeight="1">
      <c r="A82" s="233"/>
      <c r="B82" s="218"/>
      <c r="C82" s="135" t="s">
        <v>425</v>
      </c>
      <c r="D82" s="153">
        <f>46+471+1.4</f>
        <v>518.4</v>
      </c>
      <c r="E82" s="120"/>
    </row>
    <row r="83" spans="1:5" ht="15">
      <c r="A83" s="233"/>
      <c r="B83" s="218"/>
      <c r="C83" s="135" t="s">
        <v>426</v>
      </c>
      <c r="D83" s="153">
        <v>394.7</v>
      </c>
      <c r="E83" s="120"/>
    </row>
    <row r="84" spans="1:5" ht="15">
      <c r="A84" s="233"/>
      <c r="B84" s="218"/>
      <c r="C84" s="135" t="s">
        <v>440</v>
      </c>
      <c r="D84" s="143">
        <f>444.6+109.5</f>
        <v>554.1</v>
      </c>
      <c r="E84" s="120"/>
    </row>
    <row r="85" spans="1:5" ht="15">
      <c r="A85" s="234"/>
      <c r="B85" s="235"/>
      <c r="C85" s="135" t="s">
        <v>441</v>
      </c>
      <c r="D85" s="143">
        <f>405.4+47</f>
        <v>452.4</v>
      </c>
      <c r="E85" s="120"/>
    </row>
    <row r="86" spans="1:5" ht="43.5" customHeight="1">
      <c r="A86" s="139" t="s">
        <v>449</v>
      </c>
      <c r="B86" s="156" t="s">
        <v>450</v>
      </c>
      <c r="C86" s="140" t="s">
        <v>451</v>
      </c>
      <c r="D86" s="144">
        <v>300</v>
      </c>
      <c r="E86" s="120"/>
    </row>
    <row r="87" spans="1:5" ht="30">
      <c r="A87" s="139" t="s">
        <v>452</v>
      </c>
      <c r="B87" s="156" t="s">
        <v>453</v>
      </c>
      <c r="C87" s="135" t="s">
        <v>454</v>
      </c>
      <c r="D87" s="143">
        <v>2928.3</v>
      </c>
      <c r="E87" s="120"/>
    </row>
    <row r="88" spans="1:5" ht="30">
      <c r="A88" s="139" t="s">
        <v>463</v>
      </c>
      <c r="B88" s="156" t="s">
        <v>467</v>
      </c>
      <c r="C88" s="135" t="s">
        <v>468</v>
      </c>
      <c r="D88" s="143">
        <v>283</v>
      </c>
      <c r="E88" s="120"/>
    </row>
    <row r="89" spans="1:5" ht="45">
      <c r="A89" s="139" t="s">
        <v>466</v>
      </c>
      <c r="B89" s="156" t="s">
        <v>472</v>
      </c>
      <c r="C89" s="135"/>
      <c r="D89" s="143">
        <f>335.1-80</f>
        <v>255.10000000000002</v>
      </c>
      <c r="E89" s="120" t="s">
        <v>28</v>
      </c>
    </row>
    <row r="90" spans="1:5" ht="45.75" customHeight="1" hidden="1">
      <c r="A90" s="139"/>
      <c r="B90" s="156"/>
      <c r="C90" s="135"/>
      <c r="D90" s="143"/>
      <c r="E90" s="164"/>
    </row>
    <row r="91" spans="1:5" ht="27" customHeight="1">
      <c r="A91" s="227" t="s">
        <v>105</v>
      </c>
      <c r="B91" s="227"/>
      <c r="C91" s="138" t="s">
        <v>106</v>
      </c>
      <c r="D91" s="149">
        <f>SUM(D92:D114)-D95-D96-D97-D98-D99-D100-D102-D103-D104-D105-D106-D107-D108</f>
        <v>16620.425219999994</v>
      </c>
      <c r="E91" s="117"/>
    </row>
    <row r="92" spans="1:5" ht="45">
      <c r="A92" s="121" t="s">
        <v>107</v>
      </c>
      <c r="B92" s="120" t="s">
        <v>108</v>
      </c>
      <c r="C92" s="120" t="s">
        <v>109</v>
      </c>
      <c r="D92" s="137">
        <v>0</v>
      </c>
      <c r="E92" s="120" t="s">
        <v>110</v>
      </c>
    </row>
    <row r="93" spans="1:5" ht="30">
      <c r="A93" s="121" t="s">
        <v>111</v>
      </c>
      <c r="B93" s="124" t="s">
        <v>112</v>
      </c>
      <c r="C93" s="117"/>
      <c r="D93" s="137">
        <f>3500-2990</f>
        <v>510</v>
      </c>
      <c r="E93" s="120" t="s">
        <v>21</v>
      </c>
    </row>
    <row r="94" spans="1:5" ht="45">
      <c r="A94" s="121" t="s">
        <v>391</v>
      </c>
      <c r="B94" s="123" t="s">
        <v>389</v>
      </c>
      <c r="C94" s="117"/>
      <c r="D94" s="137">
        <f>SUM(D95:D108)</f>
        <v>6517.62522</v>
      </c>
      <c r="E94" s="220" t="s">
        <v>28</v>
      </c>
    </row>
    <row r="95" spans="1:5" ht="25.5">
      <c r="A95" s="121"/>
      <c r="B95" s="130" t="s">
        <v>406</v>
      </c>
      <c r="C95" s="129"/>
      <c r="D95" s="131">
        <v>821.3</v>
      </c>
      <c r="E95" s="221"/>
    </row>
    <row r="96" spans="1:5" ht="76.5">
      <c r="A96" s="121"/>
      <c r="B96" s="130" t="s">
        <v>407</v>
      </c>
      <c r="C96" s="129"/>
      <c r="D96" s="131">
        <v>188.3</v>
      </c>
      <c r="E96" s="221"/>
    </row>
    <row r="97" spans="1:5" ht="63.75">
      <c r="A97" s="121"/>
      <c r="B97" s="130" t="s">
        <v>408</v>
      </c>
      <c r="C97" s="129"/>
      <c r="D97" s="131">
        <v>144.4</v>
      </c>
      <c r="E97" s="221"/>
    </row>
    <row r="98" spans="1:5" ht="25.5">
      <c r="A98" s="121"/>
      <c r="B98" s="130" t="s">
        <v>409</v>
      </c>
      <c r="C98" s="129"/>
      <c r="D98" s="131">
        <v>609.34</v>
      </c>
      <c r="E98" s="221"/>
    </row>
    <row r="99" spans="1:5" ht="38.25">
      <c r="A99" s="121"/>
      <c r="B99" s="130" t="s">
        <v>410</v>
      </c>
      <c r="C99" s="132"/>
      <c r="D99" s="133">
        <v>691.1454</v>
      </c>
      <c r="E99" s="221"/>
    </row>
    <row r="100" spans="1:5" ht="38.25">
      <c r="A100" s="121"/>
      <c r="B100" s="130" t="s">
        <v>411</v>
      </c>
      <c r="C100" s="132"/>
      <c r="D100" s="133">
        <v>1568.673</v>
      </c>
      <c r="E100" s="221"/>
    </row>
    <row r="101" spans="1:5" ht="23.25" customHeight="1">
      <c r="A101" s="241" t="s">
        <v>482</v>
      </c>
      <c r="B101" s="241"/>
      <c r="C101" s="241"/>
      <c r="D101" s="241"/>
      <c r="E101" s="221"/>
    </row>
    <row r="102" spans="1:5" ht="38.25">
      <c r="A102" s="121"/>
      <c r="B102" s="130" t="s">
        <v>412</v>
      </c>
      <c r="C102" s="132"/>
      <c r="D102" s="133">
        <v>200.66482</v>
      </c>
      <c r="E102" s="221"/>
    </row>
    <row r="103" spans="1:5" ht="25.5">
      <c r="A103" s="121"/>
      <c r="B103" s="130" t="s">
        <v>413</v>
      </c>
      <c r="C103" s="132"/>
      <c r="D103" s="133">
        <v>470.964</v>
      </c>
      <c r="E103" s="221"/>
    </row>
    <row r="104" spans="1:5" ht="38.25">
      <c r="A104" s="121"/>
      <c r="B104" s="130" t="s">
        <v>506</v>
      </c>
      <c r="C104" s="132"/>
      <c r="D104" s="133">
        <v>356.4</v>
      </c>
      <c r="E104" s="221"/>
    </row>
    <row r="105" spans="1:5" ht="38.25">
      <c r="A105" s="121"/>
      <c r="B105" s="130" t="s">
        <v>507</v>
      </c>
      <c r="C105" s="132"/>
      <c r="D105" s="133">
        <v>709.649</v>
      </c>
      <c r="E105" s="221"/>
    </row>
    <row r="106" spans="1:5" ht="38.25">
      <c r="A106" s="121"/>
      <c r="B106" s="130" t="s">
        <v>414</v>
      </c>
      <c r="C106" s="132"/>
      <c r="D106" s="133">
        <v>359.383</v>
      </c>
      <c r="E106" s="221"/>
    </row>
    <row r="107" spans="1:5" ht="38.25">
      <c r="A107" s="121"/>
      <c r="B107" s="130" t="s">
        <v>415</v>
      </c>
      <c r="C107" s="132"/>
      <c r="D107" s="133">
        <v>151.427</v>
      </c>
      <c r="E107" s="221"/>
    </row>
    <row r="108" spans="1:5" ht="38.25">
      <c r="A108" s="121"/>
      <c r="B108" s="130" t="s">
        <v>416</v>
      </c>
      <c r="C108" s="132"/>
      <c r="D108" s="133">
        <v>245.979</v>
      </c>
      <c r="E108" s="222"/>
    </row>
    <row r="109" spans="1:5" ht="32.25" customHeight="1">
      <c r="A109" s="121" t="s">
        <v>392</v>
      </c>
      <c r="B109" s="123" t="s">
        <v>418</v>
      </c>
      <c r="C109" s="117"/>
      <c r="D109" s="137">
        <v>730.6</v>
      </c>
      <c r="E109" s="141" t="s">
        <v>31</v>
      </c>
    </row>
    <row r="110" spans="1:5" ht="30">
      <c r="A110" s="121" t="s">
        <v>393</v>
      </c>
      <c r="B110" s="123" t="s">
        <v>417</v>
      </c>
      <c r="C110" s="134"/>
      <c r="D110" s="137">
        <v>300.9</v>
      </c>
      <c r="E110" s="141" t="s">
        <v>31</v>
      </c>
    </row>
    <row r="111" spans="1:5" ht="30">
      <c r="A111" s="121" t="s">
        <v>442</v>
      </c>
      <c r="B111" s="123" t="s">
        <v>444</v>
      </c>
      <c r="C111" s="134"/>
      <c r="D111" s="223">
        <v>1886.1</v>
      </c>
      <c r="E111" s="220" t="s">
        <v>31</v>
      </c>
    </row>
    <row r="112" spans="1:5" ht="30">
      <c r="A112" s="121" t="s">
        <v>443</v>
      </c>
      <c r="B112" s="123" t="s">
        <v>445</v>
      </c>
      <c r="C112" s="134"/>
      <c r="D112" s="225"/>
      <c r="E112" s="222"/>
    </row>
    <row r="113" spans="1:5" ht="45">
      <c r="A113" s="121" t="s">
        <v>464</v>
      </c>
      <c r="B113" s="123" t="s">
        <v>465</v>
      </c>
      <c r="C113" s="134"/>
      <c r="D113" s="137">
        <v>6500</v>
      </c>
      <c r="E113" s="120" t="s">
        <v>31</v>
      </c>
    </row>
    <row r="114" spans="1:5" ht="30">
      <c r="A114" s="121" t="s">
        <v>484</v>
      </c>
      <c r="B114" s="123" t="s">
        <v>485</v>
      </c>
      <c r="C114" s="134"/>
      <c r="D114" s="137">
        <v>175.2</v>
      </c>
      <c r="E114" s="120" t="s">
        <v>31</v>
      </c>
    </row>
    <row r="115" spans="1:5" ht="25.5" customHeight="1">
      <c r="A115" s="227" t="s">
        <v>241</v>
      </c>
      <c r="B115" s="227"/>
      <c r="C115" s="138" t="s">
        <v>113</v>
      </c>
      <c r="D115" s="149">
        <f>D116+D126+D140+D147+D150</f>
        <v>41317.884999999995</v>
      </c>
      <c r="E115" s="117"/>
    </row>
    <row r="116" spans="1:5" ht="32.25" customHeight="1">
      <c r="A116" s="231" t="s">
        <v>114</v>
      </c>
      <c r="B116" s="231" t="s">
        <v>264</v>
      </c>
      <c r="C116" s="125" t="s">
        <v>115</v>
      </c>
      <c r="D116" s="154">
        <f>SUM(D117:D125)</f>
        <v>11241.684999999998</v>
      </c>
      <c r="E116" s="117"/>
    </row>
    <row r="117" spans="1:5" ht="45">
      <c r="A117" s="121" t="s">
        <v>116</v>
      </c>
      <c r="B117" s="120" t="s">
        <v>117</v>
      </c>
      <c r="C117" s="120" t="s">
        <v>27</v>
      </c>
      <c r="D117" s="137">
        <v>1854</v>
      </c>
      <c r="E117" s="120" t="s">
        <v>28</v>
      </c>
    </row>
    <row r="118" spans="1:5" ht="45">
      <c r="A118" s="121" t="s">
        <v>118</v>
      </c>
      <c r="B118" s="120" t="s">
        <v>528</v>
      </c>
      <c r="C118" s="120" t="s">
        <v>27</v>
      </c>
      <c r="D118" s="137">
        <v>2500</v>
      </c>
      <c r="E118" s="120" t="s">
        <v>28</v>
      </c>
    </row>
    <row r="119" spans="1:5" ht="39" customHeight="1">
      <c r="A119" s="121" t="s">
        <v>119</v>
      </c>
      <c r="B119" s="120" t="s">
        <v>120</v>
      </c>
      <c r="C119" s="120" t="s">
        <v>121</v>
      </c>
      <c r="D119" s="137">
        <v>1273.7</v>
      </c>
      <c r="E119" s="120" t="s">
        <v>28</v>
      </c>
    </row>
    <row r="120" spans="1:5" ht="37.5" customHeight="1">
      <c r="A120" s="121" t="s">
        <v>122</v>
      </c>
      <c r="B120" s="120" t="s">
        <v>123</v>
      </c>
      <c r="C120" s="120" t="s">
        <v>124</v>
      </c>
      <c r="D120" s="137">
        <v>814.2</v>
      </c>
      <c r="E120" s="120" t="s">
        <v>31</v>
      </c>
    </row>
    <row r="121" spans="1:5" ht="36.75" customHeight="1">
      <c r="A121" s="121" t="s">
        <v>125</v>
      </c>
      <c r="B121" s="120" t="s">
        <v>120</v>
      </c>
      <c r="C121" s="120" t="s">
        <v>508</v>
      </c>
      <c r="D121" s="137">
        <v>1000</v>
      </c>
      <c r="E121" s="120" t="s">
        <v>28</v>
      </c>
    </row>
    <row r="122" spans="1:5" ht="36.75" customHeight="1">
      <c r="A122" s="121" t="s">
        <v>470</v>
      </c>
      <c r="B122" s="120" t="s">
        <v>120</v>
      </c>
      <c r="C122" s="120" t="s">
        <v>394</v>
      </c>
      <c r="D122" s="137">
        <v>2399</v>
      </c>
      <c r="E122" s="120" t="s">
        <v>31</v>
      </c>
    </row>
    <row r="123" spans="1:5" ht="36.75" customHeight="1">
      <c r="A123" s="121" t="s">
        <v>513</v>
      </c>
      <c r="B123" s="120" t="s">
        <v>517</v>
      </c>
      <c r="C123" s="120" t="s">
        <v>527</v>
      </c>
      <c r="D123" s="137">
        <v>666.844</v>
      </c>
      <c r="E123" s="120" t="s">
        <v>31</v>
      </c>
    </row>
    <row r="124" spans="1:5" ht="36.75" customHeight="1">
      <c r="A124" s="121" t="s">
        <v>514</v>
      </c>
      <c r="B124" s="120" t="s">
        <v>518</v>
      </c>
      <c r="C124" s="120" t="s">
        <v>516</v>
      </c>
      <c r="D124" s="137">
        <v>426.284</v>
      </c>
      <c r="E124" s="120" t="s">
        <v>31</v>
      </c>
    </row>
    <row r="125" spans="1:6" ht="79.5" customHeight="1">
      <c r="A125" s="121" t="s">
        <v>515</v>
      </c>
      <c r="B125" s="120" t="s">
        <v>517</v>
      </c>
      <c r="C125" s="120" t="s">
        <v>529</v>
      </c>
      <c r="D125" s="137">
        <v>307.657</v>
      </c>
      <c r="E125" s="120" t="s">
        <v>31</v>
      </c>
      <c r="F125" s="165"/>
    </row>
    <row r="126" spans="1:5" ht="71.25" customHeight="1">
      <c r="A126" s="231" t="s">
        <v>126</v>
      </c>
      <c r="B126" s="231" t="s">
        <v>264</v>
      </c>
      <c r="C126" s="125" t="s">
        <v>127</v>
      </c>
      <c r="D126" s="154">
        <f>SUM(D128:D139)</f>
        <v>19263.999999999996</v>
      </c>
      <c r="E126" s="117"/>
    </row>
    <row r="127" spans="1:5" ht="37.5" customHeight="1">
      <c r="A127" s="241" t="s">
        <v>482</v>
      </c>
      <c r="B127" s="241"/>
      <c r="C127" s="241"/>
      <c r="D127" s="241"/>
      <c r="E127" s="117"/>
    </row>
    <row r="128" spans="1:5" ht="45">
      <c r="A128" s="121" t="s">
        <v>128</v>
      </c>
      <c r="B128" s="120" t="s">
        <v>129</v>
      </c>
      <c r="C128" s="120" t="s">
        <v>27</v>
      </c>
      <c r="D128" s="137">
        <v>5426</v>
      </c>
      <c r="E128" s="120" t="s">
        <v>28</v>
      </c>
    </row>
    <row r="129" spans="1:5" ht="40.5" customHeight="1">
      <c r="A129" s="121" t="s">
        <v>130</v>
      </c>
      <c r="B129" s="120" t="s">
        <v>131</v>
      </c>
      <c r="C129" s="120" t="s">
        <v>132</v>
      </c>
      <c r="D129" s="137">
        <f>2462.4+243.6</f>
        <v>2706</v>
      </c>
      <c r="E129" s="120" t="s">
        <v>31</v>
      </c>
    </row>
    <row r="130" spans="1:5" ht="39.75" customHeight="1">
      <c r="A130" s="121" t="s">
        <v>133</v>
      </c>
      <c r="B130" s="120" t="s">
        <v>134</v>
      </c>
      <c r="C130" s="120" t="s">
        <v>211</v>
      </c>
      <c r="D130" s="137">
        <v>702.4</v>
      </c>
      <c r="E130" s="120" t="s">
        <v>31</v>
      </c>
    </row>
    <row r="131" spans="1:5" ht="42" customHeight="1">
      <c r="A131" s="121" t="s">
        <v>135</v>
      </c>
      <c r="B131" s="120" t="s">
        <v>134</v>
      </c>
      <c r="C131" s="120" t="s">
        <v>210</v>
      </c>
      <c r="D131" s="137">
        <f>1000-141.3</f>
        <v>858.7</v>
      </c>
      <c r="E131" s="120" t="s">
        <v>31</v>
      </c>
    </row>
    <row r="132" spans="1:5" ht="41.25" customHeight="1">
      <c r="A132" s="121" t="s">
        <v>136</v>
      </c>
      <c r="B132" s="120" t="s">
        <v>134</v>
      </c>
      <c r="C132" s="120" t="s">
        <v>209</v>
      </c>
      <c r="D132" s="137">
        <v>496.4</v>
      </c>
      <c r="E132" s="120" t="s">
        <v>31</v>
      </c>
    </row>
    <row r="133" spans="1:5" ht="69.75" customHeight="1">
      <c r="A133" s="121" t="s">
        <v>137</v>
      </c>
      <c r="B133" s="120" t="s">
        <v>509</v>
      </c>
      <c r="C133" s="120" t="s">
        <v>496</v>
      </c>
      <c r="D133" s="137">
        <f>1531.1</f>
        <v>1531.1</v>
      </c>
      <c r="E133" s="120" t="s">
        <v>31</v>
      </c>
    </row>
    <row r="134" spans="1:5" ht="52.5" customHeight="1">
      <c r="A134" s="121" t="s">
        <v>138</v>
      </c>
      <c r="B134" s="120" t="s">
        <v>139</v>
      </c>
      <c r="C134" s="120" t="s">
        <v>140</v>
      </c>
      <c r="D134" s="137">
        <v>4865</v>
      </c>
      <c r="E134" s="120" t="s">
        <v>31</v>
      </c>
    </row>
    <row r="135" spans="1:5" ht="54" customHeight="1">
      <c r="A135" s="121" t="s">
        <v>141</v>
      </c>
      <c r="B135" s="120" t="s">
        <v>142</v>
      </c>
      <c r="C135" s="120" t="s">
        <v>143</v>
      </c>
      <c r="D135" s="137">
        <v>1000</v>
      </c>
      <c r="E135" s="120" t="s">
        <v>31</v>
      </c>
    </row>
    <row r="136" spans="1:5" ht="36.75" customHeight="1">
      <c r="A136" s="121" t="s">
        <v>144</v>
      </c>
      <c r="B136" s="120" t="s">
        <v>134</v>
      </c>
      <c r="C136" s="120" t="s">
        <v>145</v>
      </c>
      <c r="D136" s="137">
        <v>350</v>
      </c>
      <c r="E136" s="120" t="s">
        <v>31</v>
      </c>
    </row>
    <row r="137" spans="1:5" ht="51.75" customHeight="1">
      <c r="A137" s="121" t="s">
        <v>487</v>
      </c>
      <c r="B137" s="163" t="s">
        <v>489</v>
      </c>
      <c r="C137" s="120" t="s">
        <v>143</v>
      </c>
      <c r="D137" s="137">
        <v>103.1</v>
      </c>
      <c r="E137" s="120" t="s">
        <v>31</v>
      </c>
    </row>
    <row r="138" spans="1:5" ht="72.75" customHeight="1">
      <c r="A138" s="121" t="s">
        <v>491</v>
      </c>
      <c r="B138" s="120" t="s">
        <v>490</v>
      </c>
      <c r="C138" s="120" t="s">
        <v>492</v>
      </c>
      <c r="D138" s="137">
        <v>773.3</v>
      </c>
      <c r="E138" s="120" t="s">
        <v>31</v>
      </c>
    </row>
    <row r="139" spans="1:5" ht="72.75" customHeight="1">
      <c r="A139" s="121" t="s">
        <v>493</v>
      </c>
      <c r="B139" s="120" t="s">
        <v>494</v>
      </c>
      <c r="C139" s="120" t="s">
        <v>495</v>
      </c>
      <c r="D139" s="137">
        <v>452</v>
      </c>
      <c r="E139" s="120" t="s">
        <v>31</v>
      </c>
    </row>
    <row r="140" spans="1:5" ht="33.75" customHeight="1">
      <c r="A140" s="231" t="s">
        <v>146</v>
      </c>
      <c r="B140" s="231" t="s">
        <v>264</v>
      </c>
      <c r="C140" s="125" t="s">
        <v>147</v>
      </c>
      <c r="D140" s="154">
        <f>SUM(D141:D146)</f>
        <v>2200</v>
      </c>
      <c r="E140" s="117"/>
    </row>
    <row r="141" spans="1:5" ht="41.25" customHeight="1">
      <c r="A141" s="121" t="s">
        <v>148</v>
      </c>
      <c r="B141" s="120" t="s">
        <v>149</v>
      </c>
      <c r="C141" s="120" t="s">
        <v>27</v>
      </c>
      <c r="D141" s="137">
        <v>62</v>
      </c>
      <c r="E141" s="120" t="s">
        <v>150</v>
      </c>
    </row>
    <row r="142" spans="1:5" ht="30">
      <c r="A142" s="121" t="s">
        <v>151</v>
      </c>
      <c r="B142" s="120" t="s">
        <v>152</v>
      </c>
      <c r="C142" s="120" t="s">
        <v>27</v>
      </c>
      <c r="D142" s="137">
        <v>500</v>
      </c>
      <c r="E142" s="120" t="s">
        <v>31</v>
      </c>
    </row>
    <row r="143" spans="1:5" ht="30">
      <c r="A143" s="121" t="s">
        <v>153</v>
      </c>
      <c r="B143" s="120" t="s">
        <v>154</v>
      </c>
      <c r="C143" s="120" t="s">
        <v>27</v>
      </c>
      <c r="D143" s="137">
        <v>400</v>
      </c>
      <c r="E143" s="120" t="s">
        <v>31</v>
      </c>
    </row>
    <row r="144" spans="1:5" ht="30">
      <c r="A144" s="121" t="s">
        <v>155</v>
      </c>
      <c r="B144" s="120" t="s">
        <v>156</v>
      </c>
      <c r="C144" s="120" t="s">
        <v>27</v>
      </c>
      <c r="D144" s="137">
        <v>737</v>
      </c>
      <c r="E144" s="120" t="s">
        <v>157</v>
      </c>
    </row>
    <row r="145" spans="1:5" ht="40.5" customHeight="1">
      <c r="A145" s="121" t="s">
        <v>158</v>
      </c>
      <c r="B145" s="120" t="s">
        <v>159</v>
      </c>
      <c r="C145" s="120" t="s">
        <v>27</v>
      </c>
      <c r="D145" s="137">
        <v>250</v>
      </c>
      <c r="E145" s="120" t="s">
        <v>31</v>
      </c>
    </row>
    <row r="146" spans="1:5" ht="30">
      <c r="A146" s="121" t="s">
        <v>455</v>
      </c>
      <c r="B146" s="120" t="s">
        <v>456</v>
      </c>
      <c r="C146" s="120" t="s">
        <v>457</v>
      </c>
      <c r="D146" s="137">
        <v>251</v>
      </c>
      <c r="E146" s="120" t="s">
        <v>31</v>
      </c>
    </row>
    <row r="147" spans="1:6" ht="33" customHeight="1">
      <c r="A147" s="231" t="s">
        <v>160</v>
      </c>
      <c r="B147" s="231" t="s">
        <v>264</v>
      </c>
      <c r="C147" s="125" t="s">
        <v>161</v>
      </c>
      <c r="D147" s="154">
        <f>D148+D149</f>
        <v>4823.1</v>
      </c>
      <c r="E147" s="117"/>
      <c r="F147" s="165"/>
    </row>
    <row r="148" spans="1:8" ht="36" customHeight="1">
      <c r="A148" s="121" t="s">
        <v>162</v>
      </c>
      <c r="B148" s="120" t="s">
        <v>163</v>
      </c>
      <c r="C148" s="120" t="s">
        <v>164</v>
      </c>
      <c r="D148" s="137">
        <f>4500-846.1-1400.8-131.1</f>
        <v>2122.0000000000005</v>
      </c>
      <c r="E148" s="120" t="s">
        <v>28</v>
      </c>
      <c r="H148"/>
    </row>
    <row r="149" spans="1:5" ht="34.5" customHeight="1">
      <c r="A149" s="121" t="s">
        <v>165</v>
      </c>
      <c r="B149" s="120" t="s">
        <v>166</v>
      </c>
      <c r="C149" s="120" t="s">
        <v>241</v>
      </c>
      <c r="D149" s="137">
        <f>2570+131.1</f>
        <v>2701.1</v>
      </c>
      <c r="E149" s="120" t="s">
        <v>21</v>
      </c>
    </row>
    <row r="150" spans="1:5" ht="41.25" customHeight="1">
      <c r="A150" s="231" t="s">
        <v>167</v>
      </c>
      <c r="B150" s="231" t="s">
        <v>264</v>
      </c>
      <c r="C150" s="125" t="s">
        <v>168</v>
      </c>
      <c r="D150" s="154">
        <f>SUM(D152:D173)</f>
        <v>3789.1</v>
      </c>
      <c r="E150" s="117"/>
    </row>
    <row r="151" spans="1:5" ht="41.25" customHeight="1">
      <c r="A151" s="241" t="s">
        <v>482</v>
      </c>
      <c r="B151" s="241"/>
      <c r="C151" s="241"/>
      <c r="D151" s="241"/>
      <c r="E151" s="117"/>
    </row>
    <row r="152" spans="1:5" ht="39.75" customHeight="1">
      <c r="A152" s="121" t="s">
        <v>169</v>
      </c>
      <c r="B152" s="120" t="s">
        <v>170</v>
      </c>
      <c r="C152" s="120" t="s">
        <v>27</v>
      </c>
      <c r="D152" s="137">
        <v>500</v>
      </c>
      <c r="E152" s="120" t="s">
        <v>31</v>
      </c>
    </row>
    <row r="153" spans="1:5" ht="39.75" customHeight="1">
      <c r="A153" s="121" t="s">
        <v>171</v>
      </c>
      <c r="B153" s="120" t="s">
        <v>172</v>
      </c>
      <c r="C153" s="120" t="s">
        <v>27</v>
      </c>
      <c r="D153" s="137">
        <v>250</v>
      </c>
      <c r="E153" s="120" t="s">
        <v>31</v>
      </c>
    </row>
    <row r="154" spans="1:5" ht="42.75" customHeight="1">
      <c r="A154" s="121" t="s">
        <v>173</v>
      </c>
      <c r="B154" s="120" t="s">
        <v>174</v>
      </c>
      <c r="C154" s="120" t="s">
        <v>27</v>
      </c>
      <c r="D154" s="137">
        <v>350</v>
      </c>
      <c r="E154" s="120" t="s">
        <v>31</v>
      </c>
    </row>
    <row r="155" spans="1:5" ht="52.5" customHeight="1">
      <c r="A155" s="121" t="s">
        <v>175</v>
      </c>
      <c r="B155" s="120" t="s">
        <v>176</v>
      </c>
      <c r="C155" s="120" t="s">
        <v>27</v>
      </c>
      <c r="D155" s="137">
        <v>0</v>
      </c>
      <c r="E155" s="120" t="s">
        <v>31</v>
      </c>
    </row>
    <row r="156" spans="1:5" ht="65.25" customHeight="1">
      <c r="A156" s="121" t="s">
        <v>177</v>
      </c>
      <c r="B156" s="120" t="s">
        <v>178</v>
      </c>
      <c r="C156" s="120" t="s">
        <v>27</v>
      </c>
      <c r="D156" s="137">
        <v>500</v>
      </c>
      <c r="E156" s="120" t="s">
        <v>28</v>
      </c>
    </row>
    <row r="157" spans="1:5" ht="30">
      <c r="A157" s="121" t="s">
        <v>179</v>
      </c>
      <c r="B157" s="120" t="s">
        <v>180</v>
      </c>
      <c r="C157" s="120"/>
      <c r="D157" s="137">
        <f>150-150</f>
        <v>0</v>
      </c>
      <c r="E157" s="120" t="s">
        <v>31</v>
      </c>
    </row>
    <row r="158" spans="1:5" ht="40.5" customHeight="1">
      <c r="A158" s="121" t="s">
        <v>181</v>
      </c>
      <c r="B158" s="120" t="s">
        <v>182</v>
      </c>
      <c r="C158" s="120" t="s">
        <v>27</v>
      </c>
      <c r="D158" s="137">
        <v>0</v>
      </c>
      <c r="E158" s="120" t="s">
        <v>31</v>
      </c>
    </row>
    <row r="159" spans="1:5" ht="34.5" customHeight="1">
      <c r="A159" s="121" t="s">
        <v>183</v>
      </c>
      <c r="B159" s="120" t="s">
        <v>184</v>
      </c>
      <c r="C159" s="120" t="s">
        <v>185</v>
      </c>
      <c r="D159" s="137">
        <v>0</v>
      </c>
      <c r="E159" s="120" t="s">
        <v>21</v>
      </c>
    </row>
    <row r="160" spans="1:5" ht="35.25" customHeight="1">
      <c r="A160" s="121" t="s">
        <v>186</v>
      </c>
      <c r="B160" s="120" t="s">
        <v>187</v>
      </c>
      <c r="C160" s="120" t="s">
        <v>188</v>
      </c>
      <c r="D160" s="137">
        <v>500</v>
      </c>
      <c r="E160" s="120" t="s">
        <v>21</v>
      </c>
    </row>
    <row r="161" spans="1:5" ht="19.5" customHeight="1">
      <c r="A161" s="121" t="s">
        <v>189</v>
      </c>
      <c r="B161" s="228" t="s">
        <v>190</v>
      </c>
      <c r="C161" s="120" t="s">
        <v>191</v>
      </c>
      <c r="D161" s="223">
        <v>0</v>
      </c>
      <c r="E161" s="228" t="s">
        <v>31</v>
      </c>
    </row>
    <row r="162" spans="1:5" ht="20.25" customHeight="1">
      <c r="A162" s="121" t="s">
        <v>192</v>
      </c>
      <c r="B162" s="229"/>
      <c r="C162" s="120" t="s">
        <v>193</v>
      </c>
      <c r="D162" s="224"/>
      <c r="E162" s="229"/>
    </row>
    <row r="163" spans="1:5" ht="30">
      <c r="A163" s="121" t="s">
        <v>194</v>
      </c>
      <c r="B163" s="229"/>
      <c r="C163" s="120" t="s">
        <v>195</v>
      </c>
      <c r="D163" s="224"/>
      <c r="E163" s="229"/>
    </row>
    <row r="164" spans="1:5" ht="15">
      <c r="A164" s="121" t="s">
        <v>196</v>
      </c>
      <c r="B164" s="229"/>
      <c r="C164" s="120" t="s">
        <v>197</v>
      </c>
      <c r="D164" s="224"/>
      <c r="E164" s="229"/>
    </row>
    <row r="165" spans="1:5" ht="22.5" customHeight="1">
      <c r="A165" s="121" t="s">
        <v>198</v>
      </c>
      <c r="B165" s="229"/>
      <c r="C165" s="120" t="s">
        <v>199</v>
      </c>
      <c r="D165" s="224"/>
      <c r="E165" s="229"/>
    </row>
    <row r="166" spans="1:5" ht="30">
      <c r="A166" s="121" t="s">
        <v>200</v>
      </c>
      <c r="B166" s="230"/>
      <c r="C166" s="120" t="s">
        <v>201</v>
      </c>
      <c r="D166" s="225"/>
      <c r="E166" s="230"/>
    </row>
    <row r="167" spans="1:5" ht="30">
      <c r="A167" s="121" t="s">
        <v>202</v>
      </c>
      <c r="B167" s="120" t="s">
        <v>203</v>
      </c>
      <c r="C167" s="120" t="s">
        <v>27</v>
      </c>
      <c r="D167" s="137">
        <v>0</v>
      </c>
      <c r="E167" s="120" t="s">
        <v>21</v>
      </c>
    </row>
    <row r="168" spans="1:5" ht="48.75" customHeight="1">
      <c r="A168" s="121" t="s">
        <v>204</v>
      </c>
      <c r="B168" s="120" t="s">
        <v>205</v>
      </c>
      <c r="C168" s="117"/>
      <c r="D168" s="223">
        <v>671.6</v>
      </c>
      <c r="E168" s="120" t="s">
        <v>21</v>
      </c>
    </row>
    <row r="169" spans="1:5" ht="50.25" customHeight="1">
      <c r="A169" s="121" t="s">
        <v>206</v>
      </c>
      <c r="B169" s="120" t="s">
        <v>207</v>
      </c>
      <c r="C169" s="117"/>
      <c r="D169" s="225"/>
      <c r="E169" s="120" t="s">
        <v>21</v>
      </c>
    </row>
    <row r="170" spans="1:5" ht="50.25" customHeight="1">
      <c r="A170" s="121" t="s">
        <v>420</v>
      </c>
      <c r="B170" s="120" t="s">
        <v>419</v>
      </c>
      <c r="C170" s="117"/>
      <c r="D170" s="137">
        <v>0</v>
      </c>
      <c r="E170" s="120" t="s">
        <v>21</v>
      </c>
    </row>
    <row r="171" spans="1:5" ht="36.75" customHeight="1">
      <c r="A171" s="121" t="s">
        <v>477</v>
      </c>
      <c r="B171" s="120" t="s">
        <v>478</v>
      </c>
      <c r="C171" s="117"/>
      <c r="D171" s="137">
        <v>100</v>
      </c>
      <c r="E171" s="120"/>
    </row>
    <row r="172" spans="1:5" ht="37.5" customHeight="1">
      <c r="A172" s="121" t="s">
        <v>479</v>
      </c>
      <c r="B172" s="120" t="s">
        <v>501</v>
      </c>
      <c r="C172" s="117"/>
      <c r="D172" s="137">
        <f>757.5+80</f>
        <v>837.5</v>
      </c>
      <c r="E172" s="120"/>
    </row>
    <row r="173" spans="1:5" ht="47.25" customHeight="1">
      <c r="A173" s="121" t="s">
        <v>488</v>
      </c>
      <c r="B173" s="120" t="s">
        <v>502</v>
      </c>
      <c r="C173" s="117"/>
      <c r="D173" s="137">
        <v>80</v>
      </c>
      <c r="E173" s="120"/>
    </row>
    <row r="174" spans="1:5" ht="21" customHeight="1">
      <c r="A174" s="219" t="s">
        <v>208</v>
      </c>
      <c r="B174" s="219"/>
      <c r="C174" s="126"/>
      <c r="D174" s="148">
        <f>D66+D18+D16</f>
        <v>113165.71021999998</v>
      </c>
      <c r="E174" s="126"/>
    </row>
    <row r="175" spans="1:5" ht="27" customHeight="1">
      <c r="A175" s="226" t="s">
        <v>497</v>
      </c>
      <c r="B175" s="226"/>
      <c r="C175" s="226"/>
      <c r="D175" s="226"/>
      <c r="E175" s="226"/>
    </row>
    <row r="176" spans="1:7" ht="26.25" customHeight="1">
      <c r="A176" s="241" t="s">
        <v>482</v>
      </c>
      <c r="B176" s="241"/>
      <c r="C176" s="241"/>
      <c r="D176" s="241"/>
      <c r="E176" s="240"/>
      <c r="F176" s="240"/>
      <c r="G176" s="240"/>
    </row>
    <row r="177" spans="2:5" ht="15">
      <c r="B177" s="113"/>
      <c r="C177" s="113"/>
      <c r="E177" s="113"/>
    </row>
    <row r="178" spans="2:5" ht="15">
      <c r="B178" s="20"/>
      <c r="C178" s="1"/>
      <c r="D178" s="150"/>
      <c r="E178" s="113"/>
    </row>
    <row r="179" spans="2:5" ht="15">
      <c r="B179" s="113"/>
      <c r="C179" s="113"/>
      <c r="E179" s="113"/>
    </row>
    <row r="180" spans="2:5" ht="15">
      <c r="B180" s="113"/>
      <c r="C180" s="113"/>
      <c r="E180" s="113"/>
    </row>
    <row r="181" spans="2:5" ht="15">
      <c r="B181" s="113"/>
      <c r="C181" s="113"/>
      <c r="E181" s="113"/>
    </row>
    <row r="182" spans="2:5" ht="15">
      <c r="B182" s="113"/>
      <c r="C182" s="113"/>
      <c r="E182" s="113"/>
    </row>
    <row r="183" spans="2:5" ht="15">
      <c r="B183" s="113"/>
      <c r="C183" s="113"/>
      <c r="E183" s="113"/>
    </row>
    <row r="184" spans="2:5" ht="15">
      <c r="B184" s="113"/>
      <c r="C184" s="113"/>
      <c r="E184" s="113"/>
    </row>
    <row r="185" spans="2:5" ht="15">
      <c r="B185" s="113"/>
      <c r="C185" s="113"/>
      <c r="E185" s="113"/>
    </row>
    <row r="186" spans="2:5" ht="15">
      <c r="B186" s="113"/>
      <c r="C186" s="113"/>
      <c r="E186" s="113"/>
    </row>
  </sheetData>
  <mergeCells count="36">
    <mergeCell ref="A176:D176"/>
    <mergeCell ref="A151:D151"/>
    <mergeCell ref="A127:D127"/>
    <mergeCell ref="E94:E108"/>
    <mergeCell ref="D111:D112"/>
    <mergeCell ref="D168:D169"/>
    <mergeCell ref="E111:E112"/>
    <mergeCell ref="A101:D101"/>
    <mergeCell ref="A67:B67"/>
    <mergeCell ref="A150:B150"/>
    <mergeCell ref="A115:B115"/>
    <mergeCell ref="A116:B116"/>
    <mergeCell ref="A126:B126"/>
    <mergeCell ref="A140:B140"/>
    <mergeCell ref="A147:B147"/>
    <mergeCell ref="A78:A85"/>
    <mergeCell ref="B78:B85"/>
    <mergeCell ref="A71:D71"/>
    <mergeCell ref="A175:E175"/>
    <mergeCell ref="A18:B18"/>
    <mergeCell ref="A19:B19"/>
    <mergeCell ref="B161:B166"/>
    <mergeCell ref="D161:D166"/>
    <mergeCell ref="E161:E166"/>
    <mergeCell ref="A42:B42"/>
    <mergeCell ref="A66:B66"/>
    <mergeCell ref="A91:B91"/>
    <mergeCell ref="A174:B174"/>
    <mergeCell ref="A13:E13"/>
    <mergeCell ref="A14:E14"/>
    <mergeCell ref="E43:E55"/>
    <mergeCell ref="A16:B16"/>
    <mergeCell ref="E21:E36"/>
    <mergeCell ref="D25:D27"/>
    <mergeCell ref="A30:D30"/>
    <mergeCell ref="A54:D54"/>
  </mergeCells>
  <printOptions/>
  <pageMargins left="0.75" right="0.34" top="0.37" bottom="0.26" header="0.4" footer="0.2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313"/>
  <sheetViews>
    <sheetView tabSelected="1" view="pageBreakPreview" zoomScaleNormal="90" zoomScaleSheetLayoutView="100" workbookViewId="0" topLeftCell="B1">
      <selection activeCell="N15" sqref="N15"/>
    </sheetView>
  </sheetViews>
  <sheetFormatPr defaultColWidth="9.140625" defaultRowHeight="12"/>
  <cols>
    <col min="1" max="1" width="0.85546875" style="182" hidden="1" customWidth="1"/>
    <col min="2" max="2" width="62.28125" style="183" customWidth="1"/>
    <col min="3" max="3" width="13.28125" style="185" customWidth="1"/>
    <col min="4" max="5" width="4.7109375" style="185" customWidth="1"/>
    <col min="6" max="6" width="6.140625" style="185" customWidth="1"/>
    <col min="7" max="7" width="17.57421875" style="183" customWidth="1"/>
    <col min="8" max="8" width="17.421875" style="183" customWidth="1"/>
    <col min="9" max="9" width="14.00390625" style="183" hidden="1" customWidth="1"/>
    <col min="10" max="10" width="15.421875" style="183" hidden="1" customWidth="1"/>
    <col min="11" max="11" width="8.8515625" style="183" customWidth="1"/>
    <col min="12" max="12" width="12.8515625" style="183" customWidth="1"/>
    <col min="13" max="16384" width="8.8515625" style="183" customWidth="1"/>
  </cols>
  <sheetData>
    <row r="1" spans="2:3" ht="15.75">
      <c r="B1" s="4" t="s">
        <v>3</v>
      </c>
      <c r="C1" s="184"/>
    </row>
    <row r="2" spans="2:11" ht="18" customHeight="1">
      <c r="B2" s="4" t="s">
        <v>2</v>
      </c>
      <c r="C2" s="183"/>
      <c r="G2" s="186"/>
      <c r="H2" s="187"/>
      <c r="I2" s="187"/>
      <c r="J2" s="187"/>
      <c r="K2" s="186"/>
    </row>
    <row r="3" spans="2:11" ht="18" customHeight="1">
      <c r="B3" s="4" t="s">
        <v>4</v>
      </c>
      <c r="C3" s="183"/>
      <c r="H3" s="185"/>
      <c r="I3" s="187"/>
      <c r="J3" s="187"/>
      <c r="K3" s="186"/>
    </row>
    <row r="4" spans="2:11" ht="18" customHeight="1">
      <c r="B4" s="4" t="s">
        <v>5</v>
      </c>
      <c r="C4" s="183"/>
      <c r="H4" s="184"/>
      <c r="I4" s="187"/>
      <c r="J4" s="187"/>
      <c r="K4" s="186"/>
    </row>
    <row r="5" spans="2:11" ht="18" customHeight="1">
      <c r="B5" s="4" t="s">
        <v>6</v>
      </c>
      <c r="C5" s="183"/>
      <c r="I5" s="187"/>
      <c r="J5" s="187"/>
      <c r="K5" s="186"/>
    </row>
    <row r="6" spans="2:11" ht="18" customHeight="1">
      <c r="B6" s="4"/>
      <c r="C6" s="183"/>
      <c r="I6" s="187"/>
      <c r="J6" s="187"/>
      <c r="K6" s="186"/>
    </row>
    <row r="7" spans="2:11" ht="18" customHeight="1">
      <c r="B7" s="4" t="s">
        <v>10</v>
      </c>
      <c r="C7" s="183"/>
      <c r="I7" s="187"/>
      <c r="J7" s="187"/>
      <c r="K7" s="186"/>
    </row>
    <row r="8" spans="2:11" ht="18" customHeight="1">
      <c r="B8" s="4" t="s">
        <v>2</v>
      </c>
      <c r="C8" s="183"/>
      <c r="I8" s="187"/>
      <c r="J8" s="187"/>
      <c r="K8" s="186"/>
    </row>
    <row r="9" spans="2:11" ht="17.25" customHeight="1">
      <c r="B9" s="4" t="s">
        <v>7</v>
      </c>
      <c r="C9" s="183"/>
      <c r="G9" s="186"/>
      <c r="H9" s="187"/>
      <c r="I9" s="187"/>
      <c r="J9" s="187"/>
      <c r="K9" s="186"/>
    </row>
    <row r="10" spans="2:11" ht="18" customHeight="1">
      <c r="B10" s="4" t="s">
        <v>8</v>
      </c>
      <c r="C10" s="183"/>
      <c r="G10" s="236"/>
      <c r="H10" s="236"/>
      <c r="I10" s="188"/>
      <c r="J10" s="188"/>
      <c r="K10" s="188"/>
    </row>
    <row r="11" spans="2:11" ht="18" customHeight="1">
      <c r="B11" s="4" t="s">
        <v>9</v>
      </c>
      <c r="C11" s="183"/>
      <c r="G11" s="189"/>
      <c r="H11" s="189"/>
      <c r="I11" s="189"/>
      <c r="J11" s="189"/>
      <c r="K11" s="189"/>
    </row>
    <row r="12" spans="2:11" ht="18" customHeight="1">
      <c r="B12" s="4"/>
      <c r="C12" s="183"/>
      <c r="G12" s="189"/>
      <c r="H12" s="189"/>
      <c r="I12" s="189"/>
      <c r="J12" s="189"/>
      <c r="K12" s="189"/>
    </row>
    <row r="13" spans="1:8" ht="18" customHeight="1">
      <c r="A13" s="237" t="s">
        <v>520</v>
      </c>
      <c r="B13" s="238"/>
      <c r="C13" s="238"/>
      <c r="D13" s="238"/>
      <c r="E13" s="238"/>
      <c r="F13" s="238"/>
      <c r="G13" s="238"/>
      <c r="H13" s="239"/>
    </row>
    <row r="14" spans="1:8" ht="60" customHeight="1">
      <c r="A14" s="190"/>
      <c r="B14" s="212" t="s">
        <v>0</v>
      </c>
      <c r="C14" s="212"/>
      <c r="D14" s="212"/>
      <c r="E14" s="212"/>
      <c r="F14" s="212"/>
      <c r="G14" s="212"/>
      <c r="H14" s="181"/>
    </row>
    <row r="15" spans="1:8" ht="15.75">
      <c r="A15" s="191"/>
      <c r="B15" s="192"/>
      <c r="C15" s="193"/>
      <c r="D15" s="193"/>
      <c r="E15" s="193"/>
      <c r="F15" s="193"/>
      <c r="G15" s="192"/>
      <c r="H15" s="194" t="s">
        <v>521</v>
      </c>
    </row>
    <row r="16" spans="1:9" ht="63">
      <c r="A16" s="195" t="s">
        <v>13</v>
      </c>
      <c r="B16" s="195" t="s">
        <v>522</v>
      </c>
      <c r="C16" s="196" t="s">
        <v>225</v>
      </c>
      <c r="D16" s="196" t="s">
        <v>523</v>
      </c>
      <c r="E16" s="196" t="s">
        <v>224</v>
      </c>
      <c r="F16" s="196" t="s">
        <v>226</v>
      </c>
      <c r="G16" s="197" t="s">
        <v>524</v>
      </c>
      <c r="H16" s="195" t="s">
        <v>525</v>
      </c>
      <c r="I16" s="198"/>
    </row>
    <row r="17" spans="1:12" s="205" customFormat="1" ht="37.5" customHeight="1">
      <c r="A17" s="199"/>
      <c r="B17" s="32" t="s">
        <v>526</v>
      </c>
      <c r="C17" s="200"/>
      <c r="D17" s="201"/>
      <c r="E17" s="201"/>
      <c r="F17" s="201"/>
      <c r="G17" s="202">
        <f>G18</f>
        <v>24024.1</v>
      </c>
      <c r="H17" s="202">
        <f>H18</f>
        <v>0</v>
      </c>
      <c r="I17" s="203"/>
      <c r="J17" s="204"/>
      <c r="L17" s="206"/>
    </row>
    <row r="18" spans="1:10" s="205" customFormat="1" ht="59.25" customHeight="1">
      <c r="A18" s="207">
        <v>1</v>
      </c>
      <c r="B18" s="79" t="s">
        <v>1</v>
      </c>
      <c r="C18" s="210" t="s">
        <v>385</v>
      </c>
      <c r="D18" s="210" t="s">
        <v>311</v>
      </c>
      <c r="E18" s="210" t="s">
        <v>278</v>
      </c>
      <c r="F18" s="208" t="s">
        <v>288</v>
      </c>
      <c r="G18" s="209">
        <v>24024.1</v>
      </c>
      <c r="H18" s="209">
        <v>0</v>
      </c>
      <c r="I18" s="203"/>
      <c r="J18" s="204"/>
    </row>
    <row r="19" ht="15.75">
      <c r="G19" s="198"/>
    </row>
    <row r="20" spans="2:8" ht="15.75" customHeight="1">
      <c r="B20" s="214" t="s">
        <v>482</v>
      </c>
      <c r="C20" s="214"/>
      <c r="D20" s="214"/>
      <c r="E20" s="214"/>
      <c r="F20" s="214"/>
      <c r="G20" s="214"/>
      <c r="H20" s="214"/>
    </row>
    <row r="21" ht="15.75">
      <c r="G21" s="198"/>
    </row>
    <row r="22" ht="15.75">
      <c r="G22" s="198"/>
    </row>
    <row r="23" ht="15.75">
      <c r="G23" s="198"/>
    </row>
    <row r="24" ht="15.75">
      <c r="G24" s="198"/>
    </row>
    <row r="25" ht="15.75">
      <c r="G25" s="198"/>
    </row>
    <row r="26" ht="15.75">
      <c r="G26" s="198"/>
    </row>
    <row r="27" ht="15.75">
      <c r="G27" s="198"/>
    </row>
    <row r="28" ht="15.75">
      <c r="G28" s="198"/>
    </row>
    <row r="29" ht="15.75">
      <c r="G29" s="198"/>
    </row>
    <row r="30" ht="15.75">
      <c r="G30" s="198"/>
    </row>
    <row r="31" ht="15.75">
      <c r="G31" s="198"/>
    </row>
    <row r="32" ht="15.75">
      <c r="G32" s="198"/>
    </row>
    <row r="33" ht="15.75">
      <c r="G33" s="198"/>
    </row>
    <row r="34" ht="15.75">
      <c r="G34" s="198"/>
    </row>
    <row r="35" ht="15.75">
      <c r="G35" s="198"/>
    </row>
    <row r="36" ht="15.75">
      <c r="G36" s="198"/>
    </row>
    <row r="37" ht="15.75">
      <c r="G37" s="198"/>
    </row>
    <row r="38" ht="15.75">
      <c r="G38" s="198"/>
    </row>
    <row r="39" ht="15.75">
      <c r="G39" s="198"/>
    </row>
    <row r="40" ht="15.75">
      <c r="G40" s="198"/>
    </row>
    <row r="41" ht="15.75">
      <c r="G41" s="198"/>
    </row>
    <row r="42" ht="15.75">
      <c r="G42" s="198"/>
    </row>
    <row r="43" ht="15.75">
      <c r="G43" s="198"/>
    </row>
    <row r="44" ht="15.75">
      <c r="G44" s="198"/>
    </row>
    <row r="45" ht="15.75">
      <c r="G45" s="198"/>
    </row>
    <row r="46" ht="15.75">
      <c r="G46" s="198"/>
    </row>
    <row r="47" ht="15.75">
      <c r="G47" s="198"/>
    </row>
    <row r="48" ht="15.75">
      <c r="G48" s="198"/>
    </row>
    <row r="49" ht="15.75">
      <c r="G49" s="198"/>
    </row>
    <row r="50" ht="15.75">
      <c r="G50" s="198"/>
    </row>
    <row r="51" ht="15.75">
      <c r="G51" s="198"/>
    </row>
    <row r="52" ht="15.75">
      <c r="G52" s="198"/>
    </row>
    <row r="53" ht="15.75">
      <c r="G53" s="198"/>
    </row>
    <row r="54" ht="15.75">
      <c r="G54" s="198"/>
    </row>
    <row r="55" ht="15.75">
      <c r="G55" s="198"/>
    </row>
    <row r="56" ht="15.75">
      <c r="G56" s="198"/>
    </row>
    <row r="57" ht="15.75">
      <c r="G57" s="198"/>
    </row>
    <row r="58" ht="15.75">
      <c r="G58" s="198"/>
    </row>
    <row r="59" ht="15.75">
      <c r="G59" s="198"/>
    </row>
    <row r="60" ht="15.75">
      <c r="G60" s="198"/>
    </row>
    <row r="61" ht="15.75">
      <c r="G61" s="198"/>
    </row>
    <row r="62" ht="15.75">
      <c r="G62" s="198"/>
    </row>
    <row r="63" ht="15.75">
      <c r="G63" s="198"/>
    </row>
    <row r="64" ht="15.75">
      <c r="G64" s="198"/>
    </row>
    <row r="65" ht="15.75">
      <c r="G65" s="198"/>
    </row>
    <row r="66" ht="15.75">
      <c r="G66" s="198"/>
    </row>
    <row r="67" ht="15.75">
      <c r="G67" s="198"/>
    </row>
    <row r="68" ht="15.75">
      <c r="G68" s="198"/>
    </row>
    <row r="69" ht="15.75">
      <c r="G69" s="198"/>
    </row>
    <row r="70" ht="15.75">
      <c r="G70" s="198"/>
    </row>
    <row r="71" ht="15.75">
      <c r="G71" s="198"/>
    </row>
    <row r="72" ht="15.75">
      <c r="G72" s="198"/>
    </row>
    <row r="73" ht="15.75">
      <c r="G73" s="198"/>
    </row>
    <row r="74" ht="15.75">
      <c r="G74" s="198"/>
    </row>
    <row r="75" ht="15.75">
      <c r="G75" s="198"/>
    </row>
    <row r="76" ht="15.75">
      <c r="G76" s="198"/>
    </row>
    <row r="77" ht="15.75">
      <c r="G77" s="198"/>
    </row>
    <row r="78" ht="15.75">
      <c r="G78" s="198"/>
    </row>
    <row r="79" ht="15.75">
      <c r="G79" s="198"/>
    </row>
    <row r="80" ht="15.75">
      <c r="G80" s="198"/>
    </row>
    <row r="81" ht="15.75">
      <c r="G81" s="198"/>
    </row>
    <row r="82" ht="15.75">
      <c r="G82" s="198"/>
    </row>
    <row r="83" ht="15.75">
      <c r="G83" s="198"/>
    </row>
    <row r="84" ht="15.75">
      <c r="G84" s="198"/>
    </row>
    <row r="85" ht="15.75">
      <c r="G85" s="198"/>
    </row>
    <row r="86" ht="15.75">
      <c r="G86" s="198"/>
    </row>
    <row r="87" ht="15.75">
      <c r="G87" s="198"/>
    </row>
    <row r="88" ht="15.75">
      <c r="G88" s="198"/>
    </row>
    <row r="89" ht="15.75">
      <c r="G89" s="198"/>
    </row>
    <row r="90" ht="15.75">
      <c r="G90" s="198"/>
    </row>
    <row r="91" ht="15.75">
      <c r="G91" s="198"/>
    </row>
    <row r="92" ht="15.75">
      <c r="G92" s="198"/>
    </row>
    <row r="93" ht="15.75">
      <c r="G93" s="198"/>
    </row>
    <row r="94" ht="15.75">
      <c r="G94" s="198"/>
    </row>
    <row r="95" ht="15.75">
      <c r="G95" s="198"/>
    </row>
    <row r="96" ht="15.75">
      <c r="G96" s="198"/>
    </row>
    <row r="97" ht="15.75">
      <c r="G97" s="198"/>
    </row>
    <row r="98" ht="15.75">
      <c r="G98" s="198"/>
    </row>
    <row r="99" ht="15.75">
      <c r="G99" s="198"/>
    </row>
    <row r="100" ht="15.75">
      <c r="G100" s="198"/>
    </row>
    <row r="101" ht="15.75">
      <c r="G101" s="198"/>
    </row>
    <row r="102" ht="15.75">
      <c r="G102" s="198"/>
    </row>
    <row r="103" ht="15.75">
      <c r="G103" s="198"/>
    </row>
    <row r="104" ht="15.75">
      <c r="G104" s="198"/>
    </row>
    <row r="105" ht="15.75">
      <c r="G105" s="198"/>
    </row>
    <row r="106" ht="15.75">
      <c r="G106" s="198"/>
    </row>
    <row r="107" ht="15.75">
      <c r="G107" s="198"/>
    </row>
    <row r="108" ht="15.75">
      <c r="G108" s="198"/>
    </row>
    <row r="109" ht="15.75">
      <c r="G109" s="198"/>
    </row>
    <row r="110" ht="15.75">
      <c r="G110" s="198"/>
    </row>
    <row r="111" ht="15.75">
      <c r="G111" s="198"/>
    </row>
    <row r="112" ht="15.75">
      <c r="G112" s="198"/>
    </row>
    <row r="113" ht="15.75">
      <c r="G113" s="198"/>
    </row>
    <row r="114" ht="15.75">
      <c r="G114" s="198"/>
    </row>
    <row r="115" ht="15.75">
      <c r="G115" s="198"/>
    </row>
    <row r="116" ht="15.75">
      <c r="G116" s="198"/>
    </row>
    <row r="117" ht="15.75">
      <c r="G117" s="198"/>
    </row>
    <row r="118" ht="15.75">
      <c r="G118" s="198"/>
    </row>
    <row r="119" ht="15.75">
      <c r="G119" s="198"/>
    </row>
    <row r="120" ht="15.75">
      <c r="G120" s="198"/>
    </row>
    <row r="121" ht="15.75">
      <c r="G121" s="198"/>
    </row>
    <row r="122" ht="15.75">
      <c r="G122" s="198"/>
    </row>
    <row r="123" ht="15.75">
      <c r="G123" s="198"/>
    </row>
    <row r="124" ht="15.75">
      <c r="G124" s="198"/>
    </row>
    <row r="125" ht="15.75">
      <c r="G125" s="198"/>
    </row>
    <row r="126" ht="15.75">
      <c r="G126" s="198"/>
    </row>
    <row r="127" ht="15.75">
      <c r="G127" s="198"/>
    </row>
    <row r="128" ht="15.75">
      <c r="G128" s="198"/>
    </row>
    <row r="129" ht="15.75">
      <c r="G129" s="198"/>
    </row>
    <row r="130" ht="15.75">
      <c r="G130" s="198"/>
    </row>
    <row r="131" ht="15.75">
      <c r="G131" s="198"/>
    </row>
    <row r="132" ht="15.75">
      <c r="G132" s="198"/>
    </row>
    <row r="133" ht="15.75">
      <c r="G133" s="198"/>
    </row>
    <row r="134" ht="15.75">
      <c r="G134" s="198"/>
    </row>
    <row r="135" ht="15.75">
      <c r="G135" s="198"/>
    </row>
    <row r="136" ht="15.75">
      <c r="G136" s="198"/>
    </row>
    <row r="137" ht="15.75">
      <c r="G137" s="198"/>
    </row>
    <row r="138" ht="15.75">
      <c r="G138" s="198"/>
    </row>
    <row r="139" ht="15.75">
      <c r="G139" s="198"/>
    </row>
    <row r="140" ht="15.75">
      <c r="G140" s="198"/>
    </row>
    <row r="141" ht="15.75">
      <c r="G141" s="198"/>
    </row>
    <row r="142" ht="15.75">
      <c r="G142" s="198"/>
    </row>
    <row r="143" ht="15.75">
      <c r="G143" s="198"/>
    </row>
    <row r="144" ht="15.75">
      <c r="G144" s="198"/>
    </row>
    <row r="145" ht="15.75">
      <c r="G145" s="198"/>
    </row>
    <row r="146" ht="15.75">
      <c r="G146" s="198"/>
    </row>
    <row r="147" ht="15.75">
      <c r="G147" s="198"/>
    </row>
    <row r="148" ht="15.75">
      <c r="G148" s="198"/>
    </row>
    <row r="149" ht="15.75">
      <c r="G149" s="198"/>
    </row>
    <row r="150" ht="15.75">
      <c r="G150" s="198"/>
    </row>
    <row r="151" ht="15.75">
      <c r="G151" s="198"/>
    </row>
    <row r="152" ht="15.75">
      <c r="G152" s="198"/>
    </row>
    <row r="153" ht="15.75">
      <c r="G153" s="198"/>
    </row>
    <row r="154" ht="15.75">
      <c r="G154" s="198"/>
    </row>
    <row r="155" ht="15.75">
      <c r="G155" s="198"/>
    </row>
    <row r="156" ht="15.75">
      <c r="G156" s="198"/>
    </row>
    <row r="157" ht="15.75">
      <c r="G157" s="198"/>
    </row>
    <row r="158" ht="15.75">
      <c r="G158" s="198"/>
    </row>
    <row r="159" ht="15.75">
      <c r="G159" s="198"/>
    </row>
    <row r="160" ht="15.75">
      <c r="G160" s="198"/>
    </row>
    <row r="161" ht="15.75">
      <c r="G161" s="198"/>
    </row>
    <row r="162" ht="15.75">
      <c r="G162" s="198"/>
    </row>
    <row r="163" ht="15.75">
      <c r="G163" s="198"/>
    </row>
    <row r="164" ht="15.75">
      <c r="G164" s="198"/>
    </row>
    <row r="165" ht="15.75">
      <c r="G165" s="198"/>
    </row>
    <row r="166" ht="15.75">
      <c r="G166" s="198"/>
    </row>
    <row r="167" ht="15.75">
      <c r="G167" s="198"/>
    </row>
    <row r="168" ht="15.75">
      <c r="G168" s="198"/>
    </row>
    <row r="169" ht="15.75">
      <c r="G169" s="198"/>
    </row>
    <row r="170" ht="15.75">
      <c r="G170" s="198"/>
    </row>
    <row r="171" ht="15.75">
      <c r="G171" s="198"/>
    </row>
    <row r="172" ht="15.75">
      <c r="G172" s="198"/>
    </row>
    <row r="173" ht="15.75">
      <c r="G173" s="198"/>
    </row>
    <row r="174" ht="15.75">
      <c r="G174" s="198"/>
    </row>
    <row r="175" ht="15.75">
      <c r="G175" s="198"/>
    </row>
    <row r="176" ht="15.75">
      <c r="G176" s="198"/>
    </row>
    <row r="177" ht="15.75">
      <c r="G177" s="198"/>
    </row>
    <row r="178" ht="15.75">
      <c r="G178" s="198"/>
    </row>
    <row r="179" ht="15.75">
      <c r="G179" s="198"/>
    </row>
    <row r="180" ht="15.75">
      <c r="G180" s="198"/>
    </row>
    <row r="181" ht="15.75">
      <c r="G181" s="198"/>
    </row>
    <row r="182" ht="15.75">
      <c r="G182" s="198"/>
    </row>
    <row r="183" ht="15.75">
      <c r="G183" s="198"/>
    </row>
    <row r="184" ht="15.75">
      <c r="G184" s="198"/>
    </row>
    <row r="185" ht="15.75">
      <c r="G185" s="198"/>
    </row>
    <row r="186" ht="15.75">
      <c r="G186" s="198"/>
    </row>
    <row r="187" ht="15.75">
      <c r="G187" s="198"/>
    </row>
    <row r="188" ht="15.75">
      <c r="G188" s="198"/>
    </row>
    <row r="189" ht="15.75">
      <c r="G189" s="198"/>
    </row>
    <row r="190" ht="15.75">
      <c r="G190" s="198"/>
    </row>
    <row r="191" ht="15.75">
      <c r="G191" s="198"/>
    </row>
    <row r="192" ht="15.75">
      <c r="G192" s="198"/>
    </row>
    <row r="193" ht="15.75">
      <c r="G193" s="198"/>
    </row>
    <row r="194" ht="15.75">
      <c r="G194" s="198"/>
    </row>
    <row r="195" ht="15.75">
      <c r="G195" s="198"/>
    </row>
    <row r="196" ht="15.75">
      <c r="G196" s="198"/>
    </row>
    <row r="197" ht="15.75">
      <c r="G197" s="198"/>
    </row>
    <row r="198" ht="15.75">
      <c r="G198" s="198"/>
    </row>
    <row r="199" ht="15.75">
      <c r="G199" s="198"/>
    </row>
    <row r="200" ht="15.75">
      <c r="G200" s="198"/>
    </row>
    <row r="201" ht="15.75">
      <c r="G201" s="198"/>
    </row>
    <row r="202" ht="15.75">
      <c r="G202" s="198"/>
    </row>
    <row r="203" ht="15.75">
      <c r="G203" s="198"/>
    </row>
    <row r="204" ht="15.75">
      <c r="G204" s="198"/>
    </row>
    <row r="205" ht="15.75">
      <c r="G205" s="198"/>
    </row>
    <row r="206" ht="15.75">
      <c r="G206" s="198"/>
    </row>
    <row r="207" ht="15.75">
      <c r="G207" s="198"/>
    </row>
    <row r="208" ht="15.75">
      <c r="G208" s="198"/>
    </row>
    <row r="209" ht="15.75">
      <c r="G209" s="198"/>
    </row>
    <row r="210" ht="15.75">
      <c r="G210" s="198"/>
    </row>
    <row r="211" ht="15.75">
      <c r="G211" s="198"/>
    </row>
    <row r="212" ht="15.75">
      <c r="G212" s="198"/>
    </row>
    <row r="213" ht="15.75">
      <c r="G213" s="198"/>
    </row>
    <row r="214" ht="15.75">
      <c r="G214" s="198"/>
    </row>
    <row r="215" ht="15.75">
      <c r="G215" s="198"/>
    </row>
    <row r="216" ht="15.75">
      <c r="G216" s="198"/>
    </row>
    <row r="217" ht="15.75">
      <c r="G217" s="198"/>
    </row>
    <row r="218" ht="15.75">
      <c r="G218" s="198"/>
    </row>
    <row r="219" ht="15.75">
      <c r="G219" s="198"/>
    </row>
    <row r="220" ht="15.75">
      <c r="G220" s="198"/>
    </row>
    <row r="221" ht="15.75">
      <c r="G221" s="198"/>
    </row>
    <row r="222" ht="15.75">
      <c r="G222" s="198"/>
    </row>
    <row r="223" ht="15.75">
      <c r="G223" s="198"/>
    </row>
    <row r="224" ht="15.75">
      <c r="G224" s="198"/>
    </row>
    <row r="225" ht="15.75">
      <c r="G225" s="198"/>
    </row>
    <row r="226" ht="15.75">
      <c r="G226" s="198"/>
    </row>
    <row r="227" ht="15.75">
      <c r="G227" s="198"/>
    </row>
    <row r="228" ht="15.75">
      <c r="G228" s="198"/>
    </row>
    <row r="229" ht="15.75">
      <c r="G229" s="198"/>
    </row>
    <row r="230" ht="15.75">
      <c r="G230" s="198"/>
    </row>
    <row r="231" ht="15.75">
      <c r="G231" s="198"/>
    </row>
    <row r="232" ht="15.75">
      <c r="G232" s="198"/>
    </row>
    <row r="233" ht="15.75">
      <c r="G233" s="198"/>
    </row>
    <row r="234" ht="15.75">
      <c r="G234" s="198"/>
    </row>
    <row r="235" ht="15.75">
      <c r="G235" s="198"/>
    </row>
    <row r="236" ht="15.75">
      <c r="G236" s="198"/>
    </row>
    <row r="237" ht="15.75">
      <c r="G237" s="198"/>
    </row>
    <row r="238" ht="15.75">
      <c r="G238" s="198"/>
    </row>
    <row r="239" ht="15.75">
      <c r="G239" s="198"/>
    </row>
    <row r="240" ht="15.75">
      <c r="G240" s="198"/>
    </row>
    <row r="241" ht="15.75">
      <c r="G241" s="198"/>
    </row>
    <row r="242" ht="15.75">
      <c r="G242" s="198"/>
    </row>
    <row r="243" ht="15.75">
      <c r="G243" s="198"/>
    </row>
    <row r="244" ht="15.75">
      <c r="G244" s="198"/>
    </row>
    <row r="245" ht="15.75">
      <c r="G245" s="198"/>
    </row>
    <row r="246" ht="15.75">
      <c r="G246" s="198"/>
    </row>
    <row r="247" ht="15.75">
      <c r="G247" s="198"/>
    </row>
    <row r="248" ht="15.75">
      <c r="G248" s="198"/>
    </row>
    <row r="249" ht="15.75">
      <c r="G249" s="198"/>
    </row>
    <row r="250" ht="15.75">
      <c r="G250" s="198"/>
    </row>
    <row r="251" ht="15.75">
      <c r="G251" s="198"/>
    </row>
    <row r="252" ht="15.75">
      <c r="G252" s="198"/>
    </row>
    <row r="253" ht="15.75">
      <c r="G253" s="198"/>
    </row>
    <row r="254" ht="15.75">
      <c r="G254" s="198"/>
    </row>
    <row r="255" ht="15.75">
      <c r="G255" s="198"/>
    </row>
    <row r="256" ht="15.75">
      <c r="G256" s="198"/>
    </row>
    <row r="257" ht="15.75">
      <c r="G257" s="198"/>
    </row>
    <row r="258" ht="15.75">
      <c r="G258" s="198"/>
    </row>
    <row r="259" ht="15.75">
      <c r="G259" s="198"/>
    </row>
    <row r="260" ht="15.75">
      <c r="G260" s="198"/>
    </row>
    <row r="261" ht="15.75">
      <c r="G261" s="198"/>
    </row>
    <row r="262" ht="15.75">
      <c r="G262" s="198"/>
    </row>
    <row r="263" ht="15.75">
      <c r="G263" s="198"/>
    </row>
    <row r="264" ht="15.75">
      <c r="G264" s="198"/>
    </row>
    <row r="265" ht="15.75">
      <c r="G265" s="198"/>
    </row>
    <row r="266" ht="15.75">
      <c r="G266" s="198"/>
    </row>
    <row r="267" ht="15.75">
      <c r="G267" s="198"/>
    </row>
    <row r="268" ht="15.75">
      <c r="G268" s="198"/>
    </row>
    <row r="269" ht="15.75">
      <c r="G269" s="198"/>
    </row>
    <row r="270" ht="15.75">
      <c r="G270" s="198"/>
    </row>
    <row r="271" ht="15.75">
      <c r="G271" s="198"/>
    </row>
    <row r="272" ht="15.75">
      <c r="G272" s="198"/>
    </row>
    <row r="273" ht="15.75">
      <c r="G273" s="198"/>
    </row>
    <row r="274" ht="15.75">
      <c r="G274" s="198"/>
    </row>
    <row r="275" ht="15.75">
      <c r="G275" s="198"/>
    </row>
    <row r="276" ht="15.75">
      <c r="G276" s="198"/>
    </row>
    <row r="277" ht="15.75">
      <c r="G277" s="198"/>
    </row>
    <row r="278" ht="15.75">
      <c r="G278" s="198"/>
    </row>
    <row r="279" ht="15.75">
      <c r="G279" s="198"/>
    </row>
    <row r="280" ht="15.75">
      <c r="G280" s="198"/>
    </row>
    <row r="281" ht="15.75">
      <c r="G281" s="198"/>
    </row>
    <row r="282" ht="15.75">
      <c r="G282" s="198"/>
    </row>
    <row r="283" ht="15.75">
      <c r="G283" s="198"/>
    </row>
    <row r="284" ht="15.75">
      <c r="G284" s="198"/>
    </row>
    <row r="285" ht="15.75">
      <c r="G285" s="198"/>
    </row>
    <row r="286" ht="15.75">
      <c r="G286" s="198"/>
    </row>
    <row r="287" ht="15.75">
      <c r="G287" s="198"/>
    </row>
    <row r="288" ht="15.75">
      <c r="G288" s="198"/>
    </row>
    <row r="289" ht="15.75">
      <c r="G289" s="198"/>
    </row>
    <row r="290" ht="15.75">
      <c r="G290" s="198"/>
    </row>
    <row r="291" ht="15.75">
      <c r="G291" s="198"/>
    </row>
    <row r="292" ht="15.75">
      <c r="G292" s="198"/>
    </row>
    <row r="293" ht="15.75">
      <c r="G293" s="198"/>
    </row>
    <row r="294" ht="15.75">
      <c r="G294" s="198"/>
    </row>
    <row r="295" ht="15.75">
      <c r="G295" s="198"/>
    </row>
    <row r="296" ht="15.75">
      <c r="G296" s="198"/>
    </row>
    <row r="297" ht="15.75">
      <c r="G297" s="198"/>
    </row>
    <row r="298" ht="15.75">
      <c r="G298" s="198"/>
    </row>
    <row r="299" ht="15.75">
      <c r="G299" s="198"/>
    </row>
    <row r="300" ht="15.75">
      <c r="G300" s="198"/>
    </row>
    <row r="301" ht="15.75">
      <c r="G301" s="198"/>
    </row>
    <row r="302" ht="15.75">
      <c r="G302" s="198"/>
    </row>
    <row r="303" ht="15.75">
      <c r="G303" s="198"/>
    </row>
    <row r="304" ht="15.75">
      <c r="G304" s="198"/>
    </row>
    <row r="305" ht="15.75">
      <c r="G305" s="198"/>
    </row>
    <row r="306" ht="15.75">
      <c r="G306" s="198"/>
    </row>
    <row r="307" ht="15.75">
      <c r="G307" s="198"/>
    </row>
    <row r="308" ht="15.75">
      <c r="G308" s="198"/>
    </row>
    <row r="309" ht="15.75">
      <c r="G309" s="198"/>
    </row>
    <row r="310" ht="15.75">
      <c r="G310" s="198"/>
    </row>
    <row r="311" ht="15.75">
      <c r="G311" s="198"/>
    </row>
    <row r="312" ht="15.75">
      <c r="G312" s="198"/>
    </row>
    <row r="313" ht="15.75">
      <c r="G313" s="198"/>
    </row>
  </sheetData>
  <autoFilter ref="A16:H18"/>
  <mergeCells count="4">
    <mergeCell ref="G10:H10"/>
    <mergeCell ref="A13:H13"/>
    <mergeCell ref="B14:G14"/>
    <mergeCell ref="B20:H20"/>
  </mergeCells>
  <printOptions horizontalCentered="1"/>
  <pageMargins left="0.65" right="0.3937007874015748" top="0.7874015748031497" bottom="0.7874015748031497" header="0.15748031496062992" footer="0.2362204724409449"/>
  <pageSetup blackAndWhite="1" fitToHeight="4" horizontalDpi="600" verticalDpi="600" orientation="portrait" paperSize="9" scale="72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2014-06-25T13:00:06Z</cp:lastPrinted>
  <dcterms:created xsi:type="dcterms:W3CDTF">2013-02-18T11:01:55Z</dcterms:created>
  <dcterms:modified xsi:type="dcterms:W3CDTF">2014-06-25T13:00:13Z</dcterms:modified>
  <cp:category/>
  <cp:version/>
  <cp:contentType/>
  <cp:contentStatus/>
</cp:coreProperties>
</file>