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3"/>
  </bookViews>
  <sheets>
    <sheet name="доходы 2014" sheetId="1" r:id="rId1"/>
    <sheet name="расходы 2014" sheetId="2" r:id="rId2"/>
    <sheet name="ведомственная 2014 " sheetId="3" r:id="rId3"/>
    <sheet name="программы" sheetId="4" r:id="rId4"/>
  </sheets>
  <definedNames>
    <definedName name="_xlnm._FilterDatabase" localSheetId="3" hidden="1">'программы'!$A$16:$H$18</definedName>
    <definedName name="Z_072D351B_4DCF_4C5F_BB0C_B1F84EBBD46B_.wvu.Cols" localSheetId="3" hidden="1">'программы'!$I:$J</definedName>
    <definedName name="Z_072D351B_4DCF_4C5F_BB0C_B1F84EBBD46B_.wvu.PrintArea" localSheetId="3" hidden="1">'программы'!$A$1:$I$18</definedName>
    <definedName name="Z_072D351B_4DCF_4C5F_BB0C_B1F84EBBD46B_.wvu.PrintTitles" localSheetId="3" hidden="1">'программы'!$16:$16</definedName>
    <definedName name="Z_4AF32C0D_3EF2_4B3B_9612_87CA8DBB6ACF_.wvu.Cols" localSheetId="3" hidden="1">'программы'!$I:$J</definedName>
    <definedName name="Z_4AF32C0D_3EF2_4B3B_9612_87CA8DBB6ACF_.wvu.PrintArea" localSheetId="3" hidden="1">'программы'!$A$1:$I$18</definedName>
    <definedName name="Z_4AF32C0D_3EF2_4B3B_9612_87CA8DBB6ACF_.wvu.PrintTitles" localSheetId="3" hidden="1">'программы'!$16:$16</definedName>
    <definedName name="Z_5F1072CB_A768_452E_BCF8_20340BB8BAB0_.wvu.Cols" localSheetId="3" hidden="1">'программы'!$I:$J</definedName>
    <definedName name="Z_5F1072CB_A768_452E_BCF8_20340BB8BAB0_.wvu.PrintArea" localSheetId="3" hidden="1">'программы'!$A$1:$I$18</definedName>
    <definedName name="Z_5F1072CB_A768_452E_BCF8_20340BB8BAB0_.wvu.PrintTitles" localSheetId="3" hidden="1">'программы'!$16:$16</definedName>
    <definedName name="_xlnm.Print_Titles" localSheetId="3">'программы'!$16:$16</definedName>
    <definedName name="_xlnm.Print_Area" localSheetId="3">'программы'!$A$1:$H$23</definedName>
  </definedNames>
  <calcPr fullCalcOnLoad="1"/>
</workbook>
</file>

<file path=xl/comments2.xml><?xml version="1.0" encoding="utf-8"?>
<comments xmlns="http://schemas.openxmlformats.org/spreadsheetml/2006/main">
  <authors>
    <author>Mazipova</author>
  </authors>
  <commentList>
    <comment ref="F94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<sst xmlns="http://schemas.openxmlformats.org/spreadsheetml/2006/main" count="1398" uniqueCount="310">
  <si>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</si>
  <si>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</si>
  <si>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                       от 11 декабря 2013 г. № 2/75</t>
  </si>
  <si>
    <t xml:space="preserve">                                                                                                      Приложение № 4</t>
  </si>
  <si>
    <t>__________________Н.А.Коршунов   ______________________О.В.Кукушкина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</si>
  <si>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</si>
  <si>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</si>
  <si>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</si>
  <si>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</si>
  <si>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</si>
  <si>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</si>
  <si>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</si>
  <si>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</si>
  <si>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</si>
  <si>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</si>
  <si>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</si>
  <si>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</si>
  <si>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</si>
  <si>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</si>
  <si>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</si>
  <si>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002 25 00 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</si>
  <si>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</si>
  <si>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</si>
  <si>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</si>
  <si>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</si>
  <si>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</si>
  <si>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</si>
  <si>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</si>
  <si>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</si>
  <si>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</si>
  <si>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</si>
  <si>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</si>
  <si>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</si>
  <si>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</si>
  <si>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</si>
  <si>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</si>
  <si>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</si>
  <si>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</si>
  <si>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</si>
  <si>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</si>
  <si>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</si>
  <si>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</si>
  <si>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</si>
  <si>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</si>
  <si>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</si>
  <si>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</si>
  <si>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</si>
  <si>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</si>
  <si>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</si>
  <si>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</si>
  <si>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</si>
  <si>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</si>
  <si>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</si>
  <si>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</si>
  <si>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</si>
  <si>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</si>
  <si>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</si>
  <si>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</si>
  <si>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</si>
  <si>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000 2 02 04999 10 0000 151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</si>
  <si>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</si>
  <si>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</si>
  <si>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</si>
  <si>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</si>
  <si>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</si>
  <si>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</si>
  <si>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</si>
  <si>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</si>
  <si>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</si>
  <si>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</si>
  <si>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</si>
  <si>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</si>
  <si>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</si>
  <si>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</si>
  <si>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</si>
  <si>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</si>
  <si>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</si>
  <si>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</si>
  <si>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</si>
  <si>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</si>
  <si>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</si>
  <si>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</si>
  <si>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</si>
  <si>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</si>
  <si>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</si>
  <si>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</si>
  <si>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</si>
  <si>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</si>
  <si>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</si>
  <si>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</si>
  <si>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</si>
  <si>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</si>
  <si>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</si>
  <si>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</si>
  <si>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</si>
  <si>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</si>
  <si>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</si>
  <si>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</si>
  <si>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</si>
  <si>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</si>
  <si>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</si>
  <si>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</si>
  <si>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</si>
  <si>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</si>
  <si>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</si>
  <si>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</si>
  <si>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</si>
  <si>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</si>
  <si>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</si>
  <si>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</si>
  <si>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</si>
  <si>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</si>
  <si>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</si>
  <si>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</si>
  <si>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</si>
  <si>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</si>
  <si>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</si>
  <si>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</si>
  <si>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</si>
  <si>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</si>
  <si>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</si>
  <si>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</si>
  <si>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</si>
  <si>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</si>
  <si>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</si>
  <si>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</si>
  <si>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</si>
  <si>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</si>
  <si>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</si>
  <si>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</si>
  <si>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</si>
  <si>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>211 95 02   212 96 02</t>
  </si>
  <si>
    <t>7068,229 20896,145</t>
  </si>
  <si>
    <t>7068,229 11149,978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</si>
  <si>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</si>
  <si>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</si>
  <si>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</si>
  <si>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</si>
  <si>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</si>
  <si>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</si>
  <si>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</si>
  <si>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</si>
  <si>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</si>
  <si>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</si>
  <si>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</si>
  <si>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</si>
  <si>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</si>
  <si>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</si>
  <si>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</si>
  <si>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</si>
  <si>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</si>
  <si>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</si>
  <si>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</si>
  <si>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</si>
  <si>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</si>
  <si>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</si>
  <si>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</si>
  <si>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</si>
  <si>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</si>
  <si>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</si>
  <si>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</si>
  <si>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</si>
  <si>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</si>
  <si>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</si>
  <si>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</si>
  <si>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</si>
  <si>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</si>
  <si>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</si>
  <si>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</si>
  <si>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</si>
  <si>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Обеспечение деятельности финансовых, налоговых и таможенных органов финансового (финансово бюджетного ) надзора</t>
  </si>
  <si>
    <t>06</t>
  </si>
  <si>
    <t>Руководитель контрольно-счетного органа муниципального образования</t>
  </si>
  <si>
    <t>003</t>
  </si>
  <si>
    <t>Адресная программа "Переселение граждан из аварийного жилищного фонда в Московской области на 2013-2014 годы"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</si>
  <si>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</si>
  <si>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</si>
  <si>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</si>
  <si>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</si>
  <si>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>210 00 00</t>
  </si>
  <si>
    <t>211 95 02</t>
  </si>
  <si>
    <t>212 96 02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</si>
  <si>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</si>
  <si>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</si>
  <si>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</si>
  <si>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</si>
  <si>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</si>
  <si>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</si>
  <si>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</si>
  <si>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115 60 44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</si>
  <si>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</si>
  <si>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>092 04 00</t>
  </si>
  <si>
    <t>в том числе за счет субвенций</t>
  </si>
  <si>
    <t>Отдельные мероприятия в области дорожного хозяйства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</si>
  <si>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</si>
  <si>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</si>
  <si>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</si>
  <si>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320</t>
  </si>
  <si>
    <t xml:space="preserve">                                                                                                      к Решению городского поселения Краснозаводск </t>
  </si>
  <si>
    <t xml:space="preserve"> 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</si>
  <si>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</si>
  <si>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 от __________20___ г.     № ____</t>
  </si>
  <si>
    <t xml:space="preserve">                                                                                                      Приложение № 9</t>
  </si>
  <si>
    <t xml:space="preserve">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</si>
  <si>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</si>
  <si>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от 11 декабря 2013 г. № 2/75</t>
  </si>
  <si>
    <t>Р А С Х О Д Ы</t>
  </si>
  <si>
    <t xml:space="preserve"> бюджета городского поселения Краснозаводск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</si>
  <si>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тыс.руб.</t>
  </si>
  <si>
    <t xml:space="preserve">Наименования </t>
  </si>
  <si>
    <t>Рз</t>
  </si>
  <si>
    <t xml:space="preserve">Сумма                     </t>
  </si>
  <si>
    <t>в том числе за счет средств межбюджетных трансфертов</t>
  </si>
  <si>
    <t>Муниципальные программы - В С Е Г О</t>
  </si>
  <si>
    <t>Муниципальная целевая программа городского поселения Краснозаводск "Доступная среда городского поселения Краснозаводск на период 2013-2015 годы"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</si>
  <si>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</si>
  <si>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098 00 00</t>
  </si>
  <si>
    <t>Муниципальная целевая программа городского поселения Краснозаводск "Поэтапное повышение заработной платы работников муниципальных бюджетных учреждений  городского поселения Краснозаводск в 2014 году"</t>
  </si>
  <si>
    <t xml:space="preserve">                                                                   Приложение № 1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</si>
  <si>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 2014 год </t>
  </si>
  <si>
    <t>КОД</t>
  </si>
  <si>
    <t>ДОХОДЫ</t>
  </si>
  <si>
    <t xml:space="preserve">Бюджет      
 2014 года 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</si>
  <si>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</si>
  <si>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</si>
  <si>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</si>
  <si>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</si>
  <si>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</si>
  <si>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</si>
  <si>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</si>
  <si>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</si>
  <si>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</si>
  <si>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</si>
  <si>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</si>
  <si>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</si>
  <si>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</si>
  <si>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>000  1 05 00000 00 0000 000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</si>
  <si>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</si>
  <si>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</si>
  <si>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</si>
  <si>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</si>
  <si>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</si>
  <si>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000 1 06 01000 00 0000 110 </t>
  </si>
  <si>
    <t>Государственная программа Московской области "Жилище" на 2014 год.</t>
  </si>
  <si>
    <t xml:space="preserve">Муниципальная  программа городского поселения Краснозаводск "Улучшение жилищных условий семей, имеющих семь и более детей и проживающих в городском поселении Краснозаводск, на 2014-2016 годы" </t>
  </si>
  <si>
    <t>Расходы за счет субсидии на реализацию подпрограммы "Улучшение жилищных условий семей, имеющих семь и более детей"</t>
  </si>
  <si>
    <t xml:space="preserve"> Софинансирование расходов на реализацию подпрограммы "Улучшение жилищных условий семей, имеющих семь и более детей" из местного бюджета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</si>
  <si>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</si>
  <si>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</si>
  <si>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</si>
  <si>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</si>
  <si>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</si>
  <si>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</si>
  <si>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</si>
  <si>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</si>
  <si>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</si>
  <si>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000 1 11 05000 00 0000 120</t>
  </si>
  <si>
    <t xml:space="preserve">000 1 11 05010 00 0000 120 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</si>
  <si>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</si>
  <si>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000 1 11 05075 10 0000 120</t>
  </si>
  <si>
    <t xml:space="preserve"> Доходы от сдачи в аренду имущества, составляющего казну поселения</t>
  </si>
  <si>
    <t>000 1 13 02995 10 0000 130</t>
  </si>
  <si>
    <t>000 1 14 00000 00 0000 000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</si>
  <si>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</si>
  <si>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</si>
  <si>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</si>
  <si>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</si>
  <si>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</si>
  <si>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</si>
  <si>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</si>
  <si>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</si>
  <si>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</si>
  <si>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</si>
  <si>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</si>
  <si>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</si>
  <si>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</si>
  <si>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</si>
  <si>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</si>
  <si>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</si>
  <si>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</si>
  <si>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</si>
  <si>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</si>
  <si>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</si>
  <si>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</si>
  <si>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</si>
  <si>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000 2 02 02088 10 0001 151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</si>
  <si>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</si>
  <si>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>000 2 02 02089 10 0001 151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</si>
  <si>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</si>
  <si>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</si>
  <si>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</si>
  <si>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</si>
  <si>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</si>
  <si>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</si>
  <si>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</si>
  <si>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</si>
  <si>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</si>
  <si>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010 60 19</t>
  </si>
  <si>
    <t>Адресная программа "Переселение граждан из аварийного жилищного фонда в Московской области на 2013-2015 годы"</t>
  </si>
  <si>
    <t>№ п/п</t>
  </si>
  <si>
    <t>000 1 16 00000 00 0000 000</t>
  </si>
  <si>
    <t>000 1 16 51040 02 0000 140</t>
  </si>
  <si>
    <t>000 1 17 00000 00 0000 000</t>
  </si>
  <si>
    <t>000 1 17 05050 10 0000 180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</si>
  <si>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</si>
  <si>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</si>
  <si>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ПРОЧИЕ НЕНАЛОГОВЫЕ ДОХОДЫ</t>
  </si>
  <si>
    <t>ШТРАФЫ, САНКЦИИ, ВОЗМЕЩЕНИЕ УЩЕРБА</t>
  </si>
  <si>
    <t>Прочие неналоговые доходы бюджетов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</si>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</sst>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  <numFmt numFmtId="183" formatCode="[$-419]mmmm\ yyyy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_р_."/>
    <numFmt numFmtId="195" formatCode="#,##0.0_р_."/>
    <numFmt numFmtId="196" formatCode="#,##0_ ;\-#,##0\ "/>
    <numFmt numFmtId="197" formatCode="#,##0.00_ ;[Red]\-#,##0.00_ "/>
    <numFmt numFmtId="198" formatCode="0.00000"/>
    <numFmt numFmtId="199" formatCode="0.000000000"/>
    <numFmt numFmtId="200" formatCode="0.0000"/>
    <numFmt numFmtId="201" formatCode="#,##0.000"/>
  </numFmts>
  <fonts count="39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8" applyNumberFormat="1" applyFont="1" applyFill="1" applyBorder="1" applyAlignment="1">
      <alignment wrapText="1"/>
      <protection/>
    </xf>
    <xf numFmtId="165" fontId="26" fillId="0" borderId="11" xfId="58" applyNumberFormat="1" applyFont="1" applyFill="1" applyBorder="1" applyAlignment="1">
      <alignment wrapText="1"/>
      <protection/>
    </xf>
    <xf numFmtId="0" fontId="23" fillId="0" borderId="0" xfId="57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vertical="top" wrapText="1"/>
      <protection/>
    </xf>
    <xf numFmtId="49" fontId="22" fillId="0" borderId="11" xfId="55" applyNumberFormat="1" applyFont="1" applyFill="1" applyBorder="1" applyAlignment="1">
      <alignment horizontal="center" wrapText="1"/>
      <protection/>
    </xf>
    <xf numFmtId="164" fontId="22" fillId="0" borderId="11" xfId="55" applyNumberFormat="1" applyFont="1" applyFill="1" applyBorder="1" applyAlignment="1">
      <alignment horizontal="right"/>
      <protection/>
    </xf>
    <xf numFmtId="0" fontId="23" fillId="0" borderId="11" xfId="55" applyFont="1" applyFill="1" applyBorder="1" applyAlignment="1">
      <alignment vertical="top" wrapText="1"/>
      <protection/>
    </xf>
    <xf numFmtId="49" fontId="23" fillId="0" borderId="11" xfId="55" applyNumberFormat="1" applyFont="1" applyFill="1" applyBorder="1" applyAlignment="1">
      <alignment horizontal="center" wrapText="1"/>
      <protection/>
    </xf>
    <xf numFmtId="164" fontId="23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center"/>
      <protection/>
    </xf>
    <xf numFmtId="164" fontId="23" fillId="0" borderId="11" xfId="55" applyNumberFormat="1" applyFont="1" applyFill="1" applyBorder="1" applyAlignment="1">
      <alignment horizontal="right"/>
      <protection/>
    </xf>
    <xf numFmtId="164" fontId="22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wrapText="1"/>
      <protection/>
    </xf>
    <xf numFmtId="49" fontId="23" fillId="0" borderId="12" xfId="55" applyNumberFormat="1" applyFont="1" applyFill="1" applyBorder="1" applyAlignment="1">
      <alignment wrapText="1"/>
      <protection/>
    </xf>
    <xf numFmtId="164" fontId="23" fillId="0" borderId="12" xfId="55" applyNumberFormat="1" applyFont="1" applyFill="1" applyBorder="1" applyAlignment="1">
      <alignment wrapText="1"/>
      <protection/>
    </xf>
    <xf numFmtId="49" fontId="23" fillId="0" borderId="10" xfId="57" applyNumberFormat="1" applyFont="1" applyFill="1" applyBorder="1" applyAlignment="1">
      <alignment horizontal="left" vertical="top" wrapText="1"/>
      <protection/>
    </xf>
    <xf numFmtId="164" fontId="23" fillId="0" borderId="13" xfId="55" applyNumberFormat="1" applyFont="1" applyFill="1" applyBorder="1" applyAlignment="1">
      <alignment horizontal="right" wrapText="1"/>
      <protection/>
    </xf>
    <xf numFmtId="49" fontId="22" fillId="0" borderId="12" xfId="55" applyNumberFormat="1" applyFont="1" applyFill="1" applyBorder="1" applyAlignment="1">
      <alignment wrapText="1"/>
      <protection/>
    </xf>
    <xf numFmtId="164" fontId="22" fillId="0" borderId="13" xfId="55" applyNumberFormat="1" applyFont="1" applyFill="1" applyBorder="1" applyAlignment="1">
      <alignment wrapText="1"/>
      <protection/>
    </xf>
    <xf numFmtId="0" fontId="22" fillId="0" borderId="14" xfId="55" applyFont="1" applyFill="1" applyBorder="1" applyAlignment="1">
      <alignment vertical="top" wrapText="1"/>
      <protection/>
    </xf>
    <xf numFmtId="49" fontId="22" fillId="0" borderId="14" xfId="55" applyNumberFormat="1" applyFont="1" applyFill="1" applyBorder="1">
      <alignment/>
      <protection/>
    </xf>
    <xf numFmtId="164" fontId="22" fillId="0" borderId="14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left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8" applyNumberFormat="1" applyFont="1" applyFill="1" applyBorder="1" applyAlignment="1">
      <alignment vertical="top" wrapText="1"/>
      <protection/>
    </xf>
    <xf numFmtId="0" fontId="22" fillId="0" borderId="0" xfId="58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5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5" applyFont="1" applyFill="1" applyBorder="1" applyAlignment="1">
      <alignment vertical="top" wrapText="1"/>
      <protection/>
    </xf>
    <xf numFmtId="0" fontId="23" fillId="0" borderId="0" xfId="57" applyFont="1" applyFill="1" applyAlignment="1">
      <alignment/>
      <protection/>
    </xf>
    <xf numFmtId="0" fontId="23" fillId="0" borderId="0" xfId="55" applyFont="1" applyFill="1" applyAlignment="1">
      <alignment/>
      <protection/>
    </xf>
    <xf numFmtId="0" fontId="23" fillId="0" borderId="11" xfId="55" applyFont="1" applyFill="1" applyBorder="1" applyAlignment="1">
      <alignment vertical="center" wrapText="1"/>
      <protection/>
    </xf>
    <xf numFmtId="49" fontId="22" fillId="0" borderId="11" xfId="55" applyNumberFormat="1" applyFont="1" applyFill="1" applyBorder="1" applyAlignment="1">
      <alignment wrapText="1"/>
      <protection/>
    </xf>
    <xf numFmtId="49" fontId="23" fillId="0" borderId="11" xfId="55" applyNumberFormat="1" applyFont="1" applyFill="1" applyBorder="1" applyAlignment="1">
      <alignment/>
      <protection/>
    </xf>
    <xf numFmtId="49" fontId="22" fillId="0" borderId="15" xfId="55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8" applyNumberFormat="1" applyFont="1" applyFill="1" applyBorder="1" applyAlignment="1">
      <alignment vertical="top" wrapText="1"/>
      <protection/>
    </xf>
    <xf numFmtId="0" fontId="30" fillId="0" borderId="11" xfId="55" applyFont="1" applyFill="1" applyBorder="1" applyAlignment="1">
      <alignment vertical="top" wrapText="1"/>
      <protection/>
    </xf>
    <xf numFmtId="49" fontId="30" fillId="0" borderId="11" xfId="55" applyNumberFormat="1" applyFont="1" applyFill="1" applyBorder="1" applyAlignment="1">
      <alignment horizontal="center" wrapText="1"/>
      <protection/>
    </xf>
    <xf numFmtId="49" fontId="30" fillId="0" borderId="11" xfId="55" applyNumberFormat="1" applyFont="1" applyFill="1" applyBorder="1" applyAlignment="1">
      <alignment wrapText="1"/>
      <protection/>
    </xf>
    <xf numFmtId="164" fontId="30" fillId="0" borderId="11" xfId="55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1" fillId="0" borderId="11" xfId="55" applyFont="1" applyFill="1" applyBorder="1" applyAlignment="1">
      <alignment vertical="top" wrapText="1"/>
      <protection/>
    </xf>
    <xf numFmtId="49" fontId="31" fillId="0" borderId="11" xfId="55" applyNumberFormat="1" applyFont="1" applyFill="1" applyBorder="1" applyAlignment="1">
      <alignment horizontal="center" wrapText="1"/>
      <protection/>
    </xf>
    <xf numFmtId="49" fontId="31" fillId="0" borderId="11" xfId="55" applyNumberFormat="1" applyFont="1" applyFill="1" applyBorder="1" applyAlignment="1">
      <alignment wrapText="1"/>
      <protection/>
    </xf>
    <xf numFmtId="164" fontId="31" fillId="0" borderId="11" xfId="55" applyNumberFormat="1" applyFont="1" applyFill="1" applyBorder="1" applyAlignment="1">
      <alignment horizontal="right" wrapText="1"/>
      <protection/>
    </xf>
    <xf numFmtId="0" fontId="31" fillId="0" borderId="0" xfId="0" applyFont="1" applyFill="1" applyAlignment="1">
      <alignment/>
    </xf>
    <xf numFmtId="164" fontId="31" fillId="0" borderId="11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/>
      <protection/>
    </xf>
    <xf numFmtId="49" fontId="30" fillId="0" borderId="12" xfId="55" applyNumberFormat="1" applyFont="1" applyFill="1" applyBorder="1" applyAlignment="1">
      <alignment wrapText="1"/>
      <protection/>
    </xf>
    <xf numFmtId="164" fontId="30" fillId="0" borderId="12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1" fillId="0" borderId="11" xfId="0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>
      <alignment horizontal="left" wrapText="1"/>
    </xf>
    <xf numFmtId="164" fontId="31" fillId="0" borderId="11" xfId="0" applyNumberFormat="1" applyFont="1" applyFill="1" applyBorder="1" applyAlignment="1">
      <alignment horizontal="right" wrapText="1"/>
    </xf>
    <xf numFmtId="0" fontId="31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1" fillId="0" borderId="11" xfId="0" applyNumberFormat="1" applyFont="1" applyFill="1" applyBorder="1" applyAlignment="1">
      <alignment wrapText="1"/>
    </xf>
    <xf numFmtId="164" fontId="31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1" fillId="0" borderId="11" xfId="58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1" fillId="0" borderId="11" xfId="58" applyNumberFormat="1" applyFont="1" applyFill="1" applyBorder="1" applyAlignment="1">
      <alignment horizontal="right" wrapText="1"/>
      <protection/>
    </xf>
    <xf numFmtId="0" fontId="0" fillId="0" borderId="0" xfId="55">
      <alignment/>
      <protection/>
    </xf>
    <xf numFmtId="164" fontId="23" fillId="0" borderId="0" xfId="0" applyNumberFormat="1" applyFont="1" applyFill="1" applyAlignment="1">
      <alignment/>
    </xf>
    <xf numFmtId="0" fontId="0" fillId="0" borderId="0" xfId="55" applyFill="1">
      <alignment/>
      <protection/>
    </xf>
    <xf numFmtId="165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3" fillId="0" borderId="0" xfId="55" applyNumberFormat="1" applyFont="1" applyFill="1" applyBorder="1" applyAlignment="1">
      <alignment horizontal="right" wrapText="1"/>
      <protection/>
    </xf>
    <xf numFmtId="0" fontId="23" fillId="0" borderId="0" xfId="54" applyFont="1" applyFill="1">
      <alignment/>
      <protection/>
    </xf>
    <xf numFmtId="0" fontId="33" fillId="0" borderId="11" xfId="56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horizontal="center" wrapText="1"/>
      <protection/>
    </xf>
    <xf numFmtId="0" fontId="22" fillId="0" borderId="11" xfId="56" applyFont="1" applyFill="1" applyBorder="1" applyAlignment="1">
      <alignment horizontal="left" wrapText="1"/>
      <protection/>
    </xf>
    <xf numFmtId="0" fontId="33" fillId="0" borderId="11" xfId="56" applyFont="1" applyFill="1" applyBorder="1" applyAlignment="1">
      <alignment/>
      <protection/>
    </xf>
    <xf numFmtId="0" fontId="34" fillId="0" borderId="11" xfId="56" applyFont="1" applyFill="1" applyBorder="1" applyAlignment="1">
      <alignment vertical="top" wrapText="1"/>
      <protection/>
    </xf>
    <xf numFmtId="4" fontId="22" fillId="0" borderId="11" xfId="56" applyNumberFormat="1" applyFont="1" applyFill="1" applyBorder="1" applyAlignment="1">
      <alignment horizontal="right" wrapText="1"/>
      <protection/>
    </xf>
    <xf numFmtId="49" fontId="32" fillId="0" borderId="11" xfId="56" applyNumberFormat="1" applyFont="1" applyFill="1" applyBorder="1" applyAlignment="1">
      <alignment/>
      <protection/>
    </xf>
    <xf numFmtId="0" fontId="24" fillId="0" borderId="11" xfId="56" applyFont="1" applyFill="1" applyBorder="1" applyAlignment="1">
      <alignment vertical="top" wrapText="1"/>
      <protection/>
    </xf>
    <xf numFmtId="164" fontId="23" fillId="0" borderId="11" xfId="56" applyNumberFormat="1" applyFont="1" applyFill="1" applyBorder="1" applyAlignment="1">
      <alignment horizontal="right" wrapText="1"/>
      <protection/>
    </xf>
    <xf numFmtId="164" fontId="22" fillId="0" borderId="11" xfId="56" applyNumberFormat="1" applyFont="1" applyFill="1" applyBorder="1" applyAlignment="1">
      <alignment horizontal="right" wrapText="1"/>
      <protection/>
    </xf>
    <xf numFmtId="49" fontId="33" fillId="0" borderId="11" xfId="56" applyNumberFormat="1" applyFont="1" applyFill="1" applyBorder="1" applyAlignment="1">
      <alignment/>
      <protection/>
    </xf>
    <xf numFmtId="165" fontId="23" fillId="0" borderId="11" xfId="56" applyNumberFormat="1" applyFont="1" applyFill="1" applyBorder="1" applyAlignment="1">
      <alignment horizontal="right"/>
      <protection/>
    </xf>
    <xf numFmtId="4" fontId="22" fillId="0" borderId="11" xfId="56" applyNumberFormat="1" applyFont="1" applyFill="1" applyBorder="1" applyAlignment="1">
      <alignment horizontal="right"/>
      <protection/>
    </xf>
    <xf numFmtId="165" fontId="22" fillId="0" borderId="11" xfId="56" applyNumberFormat="1" applyFont="1" applyFill="1" applyBorder="1" applyAlignment="1">
      <alignment horizontal="right"/>
      <protection/>
    </xf>
    <xf numFmtId="0" fontId="24" fillId="0" borderId="11" xfId="56" applyFont="1" applyFill="1" applyBorder="1" applyAlignment="1">
      <alignment horizontal="left" vertical="top" wrapText="1"/>
      <protection/>
    </xf>
    <xf numFmtId="0" fontId="34" fillId="0" borderId="11" xfId="56" applyFont="1" applyFill="1" applyBorder="1" applyAlignment="1">
      <alignment horizontal="left" vertical="top" wrapText="1"/>
      <protection/>
    </xf>
    <xf numFmtId="4" fontId="23" fillId="0" borderId="11" xfId="56" applyNumberFormat="1" applyFont="1" applyFill="1" applyBorder="1" applyAlignment="1">
      <alignment horizontal="right" wrapText="1"/>
      <protection/>
    </xf>
    <xf numFmtId="49" fontId="33" fillId="0" borderId="11" xfId="56" applyNumberFormat="1" applyFont="1" applyFill="1" applyBorder="1" applyAlignment="1">
      <alignment wrapText="1"/>
      <protection/>
    </xf>
    <xf numFmtId="49" fontId="34" fillId="0" borderId="11" xfId="56" applyNumberFormat="1" applyFont="1" applyFill="1" applyBorder="1" applyAlignment="1">
      <alignment horizontal="left" vertical="top" wrapText="1"/>
      <protection/>
    </xf>
    <xf numFmtId="164" fontId="22" fillId="0" borderId="11" xfId="56" applyNumberFormat="1" applyFont="1" applyFill="1" applyBorder="1" applyAlignment="1">
      <alignment horizontal="right"/>
      <protection/>
    </xf>
    <xf numFmtId="49" fontId="32" fillId="0" borderId="11" xfId="56" applyNumberFormat="1" applyFont="1" applyFill="1" applyBorder="1" applyAlignment="1">
      <alignment wrapText="1"/>
      <protection/>
    </xf>
    <xf numFmtId="164" fontId="23" fillId="0" borderId="11" xfId="56" applyNumberFormat="1" applyFont="1" applyFill="1" applyBorder="1" applyAlignment="1">
      <alignment horizontal="right"/>
      <protection/>
    </xf>
    <xf numFmtId="0" fontId="32" fillId="0" borderId="11" xfId="56" applyFont="1" applyFill="1" applyBorder="1" applyAlignment="1">
      <alignment/>
      <protection/>
    </xf>
    <xf numFmtId="0" fontId="34" fillId="0" borderId="11" xfId="56" applyFont="1" applyFill="1" applyBorder="1" applyAlignment="1">
      <alignment vertical="top"/>
      <protection/>
    </xf>
    <xf numFmtId="164" fontId="23" fillId="0" borderId="0" xfId="0" applyNumberFormat="1" applyFont="1" applyFill="1" applyAlignment="1">
      <alignment/>
    </xf>
    <xf numFmtId="0" fontId="31" fillId="0" borderId="12" xfId="55" applyFont="1" applyFill="1" applyBorder="1" applyAlignment="1">
      <alignment vertical="top" wrapText="1"/>
      <protection/>
    </xf>
    <xf numFmtId="49" fontId="31" fillId="0" borderId="12" xfId="55" applyNumberFormat="1" applyFont="1" applyFill="1" applyBorder="1" applyAlignment="1">
      <alignment horizontal="center" wrapText="1"/>
      <protection/>
    </xf>
    <xf numFmtId="49" fontId="31" fillId="0" borderId="12" xfId="55" applyNumberFormat="1" applyFont="1" applyFill="1" applyBorder="1" applyAlignment="1">
      <alignment wrapText="1"/>
      <protection/>
    </xf>
    <xf numFmtId="164" fontId="31" fillId="0" borderId="12" xfId="55" applyNumberFormat="1" applyFont="1" applyFill="1" applyBorder="1" applyAlignment="1">
      <alignment horizontal="right" wrapText="1"/>
      <protection/>
    </xf>
    <xf numFmtId="0" fontId="23" fillId="0" borderId="11" xfId="0" applyFont="1" applyBorder="1" applyAlignment="1">
      <alignment wrapText="1"/>
    </xf>
    <xf numFmtId="49" fontId="23" fillId="0" borderId="11" xfId="58" applyNumberFormat="1" applyFont="1" applyFill="1" applyBorder="1" applyAlignment="1">
      <alignment vertical="top" wrapText="1"/>
      <protection/>
    </xf>
    <xf numFmtId="49" fontId="22" fillId="0" borderId="13" xfId="0" applyNumberFormat="1" applyFont="1" applyFill="1" applyBorder="1" applyAlignment="1">
      <alignment horizontal="center"/>
    </xf>
    <xf numFmtId="164" fontId="22" fillId="0" borderId="13" xfId="55" applyNumberFormat="1" applyFont="1" applyFill="1" applyBorder="1" applyAlignment="1">
      <alignment horizontal="right" wrapText="1"/>
      <protection/>
    </xf>
    <xf numFmtId="0" fontId="22" fillId="0" borderId="0" xfId="57" applyFont="1" applyFill="1" applyAlignment="1">
      <alignment horizontal="center" wrapText="1"/>
      <protection/>
    </xf>
    <xf numFmtId="0" fontId="23" fillId="0" borderId="0" xfId="59" applyFont="1" applyAlignment="1">
      <alignment vertical="top" wrapText="1"/>
      <protection/>
    </xf>
    <xf numFmtId="49" fontId="23" fillId="0" borderId="0" xfId="59" applyNumberFormat="1" applyFont="1" applyAlignment="1">
      <alignment horizontal="left"/>
      <protection/>
    </xf>
    <xf numFmtId="49" fontId="23" fillId="0" borderId="0" xfId="59" applyNumberFormat="1" applyFont="1">
      <alignment/>
      <protection/>
    </xf>
    <xf numFmtId="0" fontId="23" fillId="0" borderId="0" xfId="59" applyFont="1" applyAlignme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 applyAlignment="1">
      <alignment/>
      <protection/>
    </xf>
    <xf numFmtId="0" fontId="23" fillId="0" borderId="0" xfId="59" applyFont="1" applyAlignment="1">
      <alignment horizontal="left" wrapText="1"/>
      <protection/>
    </xf>
    <xf numFmtId="0" fontId="23" fillId="0" borderId="0" xfId="59" applyFont="1" applyAlignment="1">
      <alignment horizontal="left"/>
      <protection/>
    </xf>
    <xf numFmtId="0" fontId="22" fillId="0" borderId="0" xfId="59" applyFont="1" applyAlignment="1">
      <alignment horizontal="center" wrapText="1"/>
      <protection/>
    </xf>
    <xf numFmtId="0" fontId="23" fillId="0" borderId="0" xfId="59" applyFont="1" applyBorder="1" applyAlignment="1">
      <alignment vertical="top" wrapText="1"/>
      <protection/>
    </xf>
    <xf numFmtId="0" fontId="23" fillId="0" borderId="0" xfId="59" applyFont="1" applyBorder="1" applyAlignment="1">
      <alignment horizontal="justify"/>
      <protection/>
    </xf>
    <xf numFmtId="49" fontId="23" fillId="0" borderId="0" xfId="59" applyNumberFormat="1" applyFont="1" applyBorder="1" applyAlignment="1">
      <alignment horizontal="justify"/>
      <protection/>
    </xf>
    <xf numFmtId="0" fontId="23" fillId="0" borderId="0" xfId="59" applyFont="1" applyBorder="1" applyAlignment="1">
      <alignment horizontal="right"/>
      <protection/>
    </xf>
    <xf numFmtId="0" fontId="23" fillId="0" borderId="0" xfId="59" applyFont="1" applyFill="1">
      <alignment/>
      <protection/>
    </xf>
    <xf numFmtId="0" fontId="22" fillId="0" borderId="11" xfId="59" applyFont="1" applyBorder="1" applyAlignment="1">
      <alignment horizontal="center" vertical="center" wrapText="1"/>
      <protection/>
    </xf>
    <xf numFmtId="49" fontId="22" fillId="0" borderId="11" xfId="59" applyNumberFormat="1" applyFont="1" applyBorder="1" applyAlignment="1">
      <alignment horizontal="center" vertical="center" wrapText="1"/>
      <protection/>
    </xf>
    <xf numFmtId="3" fontId="22" fillId="0" borderId="11" xfId="59" applyNumberFormat="1" applyFont="1" applyBorder="1" applyAlignment="1">
      <alignment horizontal="center" vertical="center" wrapText="1"/>
      <protection/>
    </xf>
    <xf numFmtId="194" fontId="23" fillId="0" borderId="0" xfId="59" applyNumberFormat="1" applyFont="1">
      <alignment/>
      <protection/>
    </xf>
    <xf numFmtId="0" fontId="22" fillId="0" borderId="16" xfId="59" applyFont="1" applyBorder="1" applyAlignment="1">
      <alignment horizontal="center" vertical="center" wrapText="1"/>
      <protection/>
    </xf>
    <xf numFmtId="196" fontId="22" fillId="0" borderId="16" xfId="68" applyNumberFormat="1" applyFont="1" applyBorder="1" applyAlignment="1">
      <alignment horizontal="center" vertical="center" wrapText="1"/>
    </xf>
    <xf numFmtId="49" fontId="22" fillId="0" borderId="16" xfId="59" applyNumberFormat="1" applyFont="1" applyBorder="1" applyAlignment="1">
      <alignment horizontal="center" vertical="center" wrapText="1"/>
      <protection/>
    </xf>
    <xf numFmtId="201" fontId="31" fillId="0" borderId="11" xfId="59" applyNumberFormat="1" applyFont="1" applyBorder="1" applyAlignment="1">
      <alignment horizontal="center" vertical="center"/>
      <protection/>
    </xf>
    <xf numFmtId="3" fontId="36" fillId="0" borderId="0" xfId="59" applyNumberFormat="1" applyFont="1" applyAlignment="1">
      <alignment horizontal="center" vertical="top"/>
      <protection/>
    </xf>
    <xf numFmtId="194" fontId="36" fillId="0" borderId="0" xfId="59" applyNumberFormat="1" applyFont="1">
      <alignment/>
      <protection/>
    </xf>
    <xf numFmtId="0" fontId="36" fillId="0" borderId="0" xfId="59" applyFont="1">
      <alignment/>
      <protection/>
    </xf>
    <xf numFmtId="164" fontId="36" fillId="0" borderId="0" xfId="59" applyNumberFormat="1" applyFont="1">
      <alignment/>
      <protection/>
    </xf>
    <xf numFmtId="0" fontId="22" fillId="0" borderId="11" xfId="59" applyFont="1" applyFill="1" applyBorder="1" applyAlignment="1">
      <alignment horizontal="center" vertical="center" wrapText="1"/>
      <protection/>
    </xf>
    <xf numFmtId="49" fontId="23" fillId="0" borderId="11" xfId="59" applyNumberFormat="1" applyFont="1" applyFill="1" applyBorder="1" applyAlignment="1">
      <alignment horizontal="center" vertical="center" wrapText="1"/>
      <protection/>
    </xf>
    <xf numFmtId="49" fontId="23" fillId="0" borderId="11" xfId="59" applyNumberFormat="1" applyFont="1" applyFill="1" applyBorder="1" applyAlignment="1">
      <alignment horizontal="center" vertical="center"/>
      <protection/>
    </xf>
    <xf numFmtId="164" fontId="31" fillId="0" borderId="11" xfId="59" applyNumberFormat="1" applyFont="1" applyFill="1" applyBorder="1" applyAlignment="1">
      <alignment horizontal="center" vertical="center" wrapText="1"/>
      <protection/>
    </xf>
    <xf numFmtId="165" fontId="23" fillId="0" borderId="0" xfId="0" applyNumberFormat="1" applyFont="1" applyFill="1" applyAlignment="1">
      <alignment/>
    </xf>
    <xf numFmtId="165" fontId="23" fillId="0" borderId="11" xfId="0" applyNumberFormat="1" applyFont="1" applyFill="1" applyBorder="1" applyAlignment="1">
      <alignment/>
    </xf>
    <xf numFmtId="165" fontId="31" fillId="0" borderId="11" xfId="0" applyNumberFormat="1" applyFont="1" applyFill="1" applyBorder="1" applyAlignment="1">
      <alignment/>
    </xf>
    <xf numFmtId="165" fontId="23" fillId="0" borderId="11" xfId="0" applyNumberFormat="1" applyFont="1" applyFill="1" applyBorder="1" applyAlignment="1">
      <alignment/>
    </xf>
    <xf numFmtId="165" fontId="23" fillId="0" borderId="12" xfId="0" applyNumberFormat="1" applyFont="1" applyFill="1" applyBorder="1" applyAlignment="1">
      <alignment/>
    </xf>
    <xf numFmtId="164" fontId="22" fillId="0" borderId="11" xfId="55" applyNumberFormat="1" applyFont="1" applyFill="1" applyBorder="1" applyAlignment="1">
      <alignment horizontal="right" wrapText="1"/>
      <protection/>
    </xf>
    <xf numFmtId="164" fontId="31" fillId="0" borderId="11" xfId="55" applyNumberFormat="1" applyFont="1" applyFill="1" applyBorder="1" applyAlignment="1">
      <alignment horizontal="right" wrapText="1"/>
      <protection/>
    </xf>
    <xf numFmtId="164" fontId="23" fillId="0" borderId="11" xfId="55" applyNumberFormat="1" applyFont="1" applyFill="1" applyBorder="1" applyAlignment="1">
      <alignment horizontal="right" wrapText="1"/>
      <protection/>
    </xf>
    <xf numFmtId="165" fontId="23" fillId="0" borderId="11" xfId="55" applyNumberFormat="1" applyFont="1" applyFill="1" applyBorder="1" applyAlignment="1">
      <alignment wrapText="1"/>
      <protection/>
    </xf>
    <xf numFmtId="165" fontId="30" fillId="0" borderId="11" xfId="0" applyNumberFormat="1" applyFont="1" applyFill="1" applyBorder="1" applyAlignment="1">
      <alignment/>
    </xf>
    <xf numFmtId="165" fontId="23" fillId="0" borderId="11" xfId="0" applyNumberFormat="1" applyFont="1" applyFill="1" applyBorder="1" applyAlignment="1">
      <alignment horizontal="right"/>
    </xf>
    <xf numFmtId="164" fontId="22" fillId="0" borderId="14" xfId="55" applyNumberFormat="1" applyFont="1" applyFill="1" applyBorder="1" applyAlignment="1">
      <alignment horizontal="right" wrapText="1"/>
      <protection/>
    </xf>
    <xf numFmtId="0" fontId="33" fillId="0" borderId="11" xfId="56" applyFont="1" applyBorder="1">
      <alignment/>
      <protection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165" fontId="22" fillId="0" borderId="0" xfId="56" applyNumberFormat="1" applyFont="1" applyFill="1" applyBorder="1" applyAlignment="1">
      <alignment horizontal="right"/>
      <protection/>
    </xf>
    <xf numFmtId="164" fontId="31" fillId="0" borderId="0" xfId="0" applyNumberFormat="1" applyFont="1" applyFill="1" applyAlignment="1">
      <alignment/>
    </xf>
    <xf numFmtId="164" fontId="23" fillId="0" borderId="0" xfId="56" applyNumberFormat="1" applyFont="1" applyFill="1" applyBorder="1" applyAlignment="1">
      <alignment horizontal="right"/>
      <protection/>
    </xf>
    <xf numFmtId="164" fontId="23" fillId="0" borderId="0" xfId="60" applyNumberFormat="1" applyFont="1" applyFill="1" applyBorder="1" applyAlignment="1">
      <alignment horizontal="right" wrapText="1"/>
      <protection/>
    </xf>
    <xf numFmtId="201" fontId="31" fillId="0" borderId="0" xfId="0" applyNumberFormat="1" applyFont="1" applyFill="1" applyAlignment="1">
      <alignment/>
    </xf>
    <xf numFmtId="165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2" fillId="0" borderId="0" xfId="56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wrapText="1"/>
      <protection/>
    </xf>
    <xf numFmtId="0" fontId="22" fillId="0" borderId="0" xfId="58" applyNumberFormat="1" applyFont="1" applyFill="1" applyBorder="1" applyAlignment="1">
      <alignment horizontal="center" vertical="center" wrapText="1"/>
      <protection/>
    </xf>
    <xf numFmtId="0" fontId="23" fillId="0" borderId="0" xfId="59" applyFont="1" applyAlignment="1">
      <alignment horizontal="left" wrapText="1"/>
      <protection/>
    </xf>
    <xf numFmtId="0" fontId="22" fillId="0" borderId="0" xfId="59" applyFont="1" applyAlignment="1">
      <alignment horizontal="center" vertical="top" wrapText="1"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/>
      <protection/>
    </xf>
  </cellXfs>
  <cellStyles count="56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8- 2.38 Прилож. 5 2012 год  защищ. статьи" xfId="54"/>
    <cellStyle name="Обычный_изменения март 2013" xfId="55"/>
    <cellStyle name="Обычный_Прилож. 1  доходы 2012" xfId="56"/>
    <cellStyle name="Обычный_Прилож. 2  расходы 2012 № 2" xfId="57"/>
    <cellStyle name="Обычный_Прилож. №1 к ср срочному плану 2011-2013" xfId="58"/>
    <cellStyle name="Обычный_Приложение №8 - Муниципальные программы (2)" xfId="59"/>
    <cellStyle name="Обычный_приложения с комментмарт 201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54">
      <selection activeCell="D60" sqref="D60"/>
    </sheetView>
  </sheetViews>
  <sheetFormatPr defaultColWidth="9.140625" defaultRowHeight="12"/>
  <cols>
    <col min="1" max="1" width="29.00390625" style="0" customWidth="1"/>
    <col min="2" max="2" width="67.00390625" style="0" customWidth="1"/>
    <col min="3" max="3" width="15.00390625" style="0" customWidth="1"/>
  </cols>
  <sheetData>
    <row r="1" spans="1:3" ht="15">
      <c r="A1" s="4" t="s">
        <v>218</v>
      </c>
      <c r="B1" s="4"/>
      <c r="C1" s="55"/>
    </row>
    <row r="2" spans="1:3" ht="15">
      <c r="A2" s="4" t="s">
        <v>134</v>
      </c>
      <c r="B2" s="4"/>
      <c r="C2" s="55"/>
    </row>
    <row r="3" spans="1:3" ht="15">
      <c r="A3" s="4" t="s">
        <v>135</v>
      </c>
      <c r="B3" s="4"/>
      <c r="C3" s="55"/>
    </row>
    <row r="4" spans="1:3" ht="15">
      <c r="A4" s="4" t="s">
        <v>136</v>
      </c>
      <c r="B4" s="4"/>
      <c r="C4" s="55"/>
    </row>
    <row r="5" spans="1:3" ht="15">
      <c r="A5" s="4" t="s">
        <v>137</v>
      </c>
      <c r="B5" s="4"/>
      <c r="C5" s="55"/>
    </row>
    <row r="6" spans="1:3" ht="15">
      <c r="A6" s="55"/>
      <c r="B6" s="55"/>
      <c r="C6" s="55"/>
    </row>
    <row r="7" spans="1:3" ht="15">
      <c r="A7" s="4" t="s">
        <v>218</v>
      </c>
      <c r="B7" s="4"/>
      <c r="C7" s="55"/>
    </row>
    <row r="8" spans="1:3" ht="15">
      <c r="A8" s="4" t="s">
        <v>134</v>
      </c>
      <c r="B8" s="4"/>
      <c r="C8" s="55"/>
    </row>
    <row r="9" spans="1:3" ht="15">
      <c r="A9" s="4" t="s">
        <v>135</v>
      </c>
      <c r="B9" s="4"/>
      <c r="C9" s="55"/>
    </row>
    <row r="10" spans="1:3" ht="15">
      <c r="A10" s="4" t="s">
        <v>136</v>
      </c>
      <c r="B10" s="4"/>
      <c r="C10" s="55"/>
    </row>
    <row r="11" spans="1:3" ht="15">
      <c r="A11" s="4" t="s">
        <v>2</v>
      </c>
      <c r="B11" s="4"/>
      <c r="C11" s="55"/>
    </row>
    <row r="12" spans="2:3" ht="15">
      <c r="B12" s="4"/>
      <c r="C12" s="4"/>
    </row>
    <row r="13" spans="1:3" ht="43.5" customHeight="1">
      <c r="A13" s="205" t="s">
        <v>219</v>
      </c>
      <c r="B13" s="205"/>
      <c r="C13" s="205"/>
    </row>
    <row r="14" spans="1:3" ht="15">
      <c r="A14" s="111"/>
      <c r="B14" s="118"/>
      <c r="C14" s="111"/>
    </row>
    <row r="15" spans="1:3" ht="12">
      <c r="A15" s="111"/>
      <c r="B15" s="111"/>
      <c r="C15" s="111" t="s">
        <v>169</v>
      </c>
    </row>
    <row r="16" spans="1:3" ht="31.5">
      <c r="A16" s="119" t="s">
        <v>220</v>
      </c>
      <c r="B16" s="120" t="s">
        <v>221</v>
      </c>
      <c r="C16" s="121" t="s">
        <v>222</v>
      </c>
    </row>
    <row r="17" spans="1:3" ht="22.5" customHeight="1">
      <c r="A17" s="122" t="s">
        <v>223</v>
      </c>
      <c r="B17" s="123" t="s">
        <v>224</v>
      </c>
      <c r="C17" s="124">
        <f>C18+C27+C30+C32+C36+C37+C20+C41+C43</f>
        <v>149788.9</v>
      </c>
    </row>
    <row r="18" spans="1:3" ht="21.75" customHeight="1">
      <c r="A18" s="122" t="s">
        <v>225</v>
      </c>
      <c r="B18" s="123" t="s">
        <v>226</v>
      </c>
      <c r="C18" s="124">
        <f>C19</f>
        <v>89947</v>
      </c>
    </row>
    <row r="19" spans="1:3" ht="21" customHeight="1">
      <c r="A19" s="125" t="s">
        <v>227</v>
      </c>
      <c r="B19" s="126" t="s">
        <v>228</v>
      </c>
      <c r="C19" s="127">
        <f>89739+208</f>
        <v>89947</v>
      </c>
    </row>
    <row r="20" spans="1:3" ht="48" customHeight="1">
      <c r="A20" s="122" t="s">
        <v>229</v>
      </c>
      <c r="B20" s="123" t="s">
        <v>230</v>
      </c>
      <c r="C20" s="128">
        <f>SUM(C21:C24)</f>
        <v>5112</v>
      </c>
    </row>
    <row r="21" spans="1:3" ht="81.75" customHeight="1">
      <c r="A21" s="125" t="s">
        <v>231</v>
      </c>
      <c r="B21" s="126" t="s">
        <v>232</v>
      </c>
      <c r="C21" s="127">
        <v>1798</v>
      </c>
    </row>
    <row r="22" spans="1:3" ht="89.25" customHeight="1">
      <c r="A22" s="125" t="s">
        <v>233</v>
      </c>
      <c r="B22" s="126" t="s">
        <v>195</v>
      </c>
      <c r="C22" s="127">
        <v>42</v>
      </c>
    </row>
    <row r="23" spans="1:3" ht="92.25" customHeight="1">
      <c r="A23" s="125" t="s">
        <v>234</v>
      </c>
      <c r="B23" s="126" t="s">
        <v>196</v>
      </c>
      <c r="C23" s="127">
        <v>3128</v>
      </c>
    </row>
    <row r="24" spans="1:3" ht="91.5" customHeight="1">
      <c r="A24" s="125" t="s">
        <v>235</v>
      </c>
      <c r="B24" s="126" t="s">
        <v>215</v>
      </c>
      <c r="C24" s="127">
        <v>144</v>
      </c>
    </row>
    <row r="25" spans="1:3" ht="20.25" customHeight="1" hidden="1">
      <c r="A25" s="129" t="s">
        <v>236</v>
      </c>
      <c r="B25" s="123" t="s">
        <v>237</v>
      </c>
      <c r="C25" s="128">
        <v>0</v>
      </c>
    </row>
    <row r="26" spans="1:3" ht="21.75" customHeight="1" hidden="1">
      <c r="A26" s="125" t="s">
        <v>238</v>
      </c>
      <c r="B26" s="126" t="s">
        <v>239</v>
      </c>
      <c r="C26" s="130">
        <v>0</v>
      </c>
    </row>
    <row r="27" spans="1:3" ht="20.25" customHeight="1">
      <c r="A27" s="129" t="s">
        <v>240</v>
      </c>
      <c r="B27" s="123" t="s">
        <v>241</v>
      </c>
      <c r="C27" s="131">
        <f>C28+C29</f>
        <v>18102</v>
      </c>
    </row>
    <row r="28" spans="1:3" ht="21.75" customHeight="1">
      <c r="A28" s="125" t="s">
        <v>242</v>
      </c>
      <c r="B28" s="126" t="s">
        <v>247</v>
      </c>
      <c r="C28" s="130">
        <v>1307</v>
      </c>
    </row>
    <row r="29" spans="1:3" ht="19.5" customHeight="1">
      <c r="A29" s="125" t="s">
        <v>248</v>
      </c>
      <c r="B29" s="126" t="s">
        <v>249</v>
      </c>
      <c r="C29" s="130">
        <f>16135+660</f>
        <v>16795</v>
      </c>
    </row>
    <row r="30" spans="1:3" ht="30">
      <c r="A30" s="129" t="s">
        <v>250</v>
      </c>
      <c r="B30" s="123" t="s">
        <v>251</v>
      </c>
      <c r="C30" s="132">
        <f>C31</f>
        <v>2450</v>
      </c>
    </row>
    <row r="31" spans="1:3" ht="35.25" customHeight="1">
      <c r="A31" s="125" t="s">
        <v>252</v>
      </c>
      <c r="B31" s="133" t="s">
        <v>253</v>
      </c>
      <c r="C31" s="130">
        <f>80+2370</f>
        <v>2450</v>
      </c>
    </row>
    <row r="32" spans="1:3" ht="45">
      <c r="A32" s="129" t="s">
        <v>254</v>
      </c>
      <c r="B32" s="134" t="s">
        <v>255</v>
      </c>
      <c r="C32" s="124">
        <f>C33</f>
        <v>31103.9</v>
      </c>
    </row>
    <row r="33" spans="1:3" ht="76.5" customHeight="1">
      <c r="A33" s="125" t="s">
        <v>256</v>
      </c>
      <c r="B33" s="133" t="s">
        <v>194</v>
      </c>
      <c r="C33" s="135">
        <f>C34+C35</f>
        <v>31103.9</v>
      </c>
    </row>
    <row r="34" spans="1:3" ht="77.25" customHeight="1">
      <c r="A34" s="125" t="s">
        <v>257</v>
      </c>
      <c r="B34" s="133" t="s">
        <v>258</v>
      </c>
      <c r="C34" s="130">
        <f>19500+2174+3106+533.9</f>
        <v>25313.9</v>
      </c>
    </row>
    <row r="35" spans="1:3" ht="37.5" customHeight="1">
      <c r="A35" s="125" t="s">
        <v>259</v>
      </c>
      <c r="B35" s="133" t="s">
        <v>260</v>
      </c>
      <c r="C35" s="130">
        <f>4952+700+138</f>
        <v>5790</v>
      </c>
    </row>
    <row r="36" spans="1:3" ht="30.75" customHeight="1">
      <c r="A36" s="195" t="s">
        <v>261</v>
      </c>
      <c r="B36" s="134" t="s">
        <v>304</v>
      </c>
      <c r="C36" s="132">
        <v>650</v>
      </c>
    </row>
    <row r="37" spans="1:3" ht="31.5" customHeight="1">
      <c r="A37" s="129" t="s">
        <v>262</v>
      </c>
      <c r="B37" s="134" t="s">
        <v>305</v>
      </c>
      <c r="C37" s="132">
        <f>SUM(C38:C40)</f>
        <v>2224</v>
      </c>
    </row>
    <row r="38" spans="1:3" ht="33" customHeight="1">
      <c r="A38" s="125" t="s">
        <v>263</v>
      </c>
      <c r="B38" s="133" t="s">
        <v>264</v>
      </c>
      <c r="C38" s="130">
        <v>200</v>
      </c>
    </row>
    <row r="39" spans="1:3" ht="78.75" customHeight="1">
      <c r="A39" s="125" t="s">
        <v>0</v>
      </c>
      <c r="B39" s="133" t="s">
        <v>1</v>
      </c>
      <c r="C39" s="130">
        <v>1500</v>
      </c>
    </row>
    <row r="40" spans="1:3" ht="48" customHeight="1">
      <c r="A40" s="125" t="s">
        <v>265</v>
      </c>
      <c r="B40" s="133" t="s">
        <v>266</v>
      </c>
      <c r="C40" s="130">
        <v>524</v>
      </c>
    </row>
    <row r="41" spans="1:3" s="196" customFormat="1" ht="28.5" customHeight="1">
      <c r="A41" s="129" t="s">
        <v>300</v>
      </c>
      <c r="B41" s="134" t="s">
        <v>307</v>
      </c>
      <c r="C41" s="132">
        <f>C42</f>
        <v>60</v>
      </c>
    </row>
    <row r="42" spans="1:3" ht="56.25" customHeight="1">
      <c r="A42" s="125" t="s">
        <v>301</v>
      </c>
      <c r="B42" s="133" t="s">
        <v>309</v>
      </c>
      <c r="C42" s="130">
        <v>60</v>
      </c>
    </row>
    <row r="43" spans="1:3" s="196" customFormat="1" ht="30.75" customHeight="1">
      <c r="A43" s="129" t="s">
        <v>302</v>
      </c>
      <c r="B43" s="134" t="s">
        <v>306</v>
      </c>
      <c r="C43" s="132">
        <f>C44</f>
        <v>140</v>
      </c>
    </row>
    <row r="44" spans="1:3" ht="27.75" customHeight="1">
      <c r="A44" s="125" t="s">
        <v>303</v>
      </c>
      <c r="B44" s="133" t="s">
        <v>308</v>
      </c>
      <c r="C44" s="130">
        <v>140</v>
      </c>
    </row>
    <row r="45" spans="1:3" ht="19.5" customHeight="1">
      <c r="A45" s="136" t="s">
        <v>267</v>
      </c>
      <c r="B45" s="137" t="s">
        <v>268</v>
      </c>
      <c r="C45" s="138">
        <f>C46</f>
        <v>37795.2</v>
      </c>
    </row>
    <row r="46" spans="1:3" ht="45">
      <c r="A46" s="136" t="s">
        <v>269</v>
      </c>
      <c r="B46" s="137" t="s">
        <v>270</v>
      </c>
      <c r="C46" s="138">
        <f>C47+C51+C57+C59</f>
        <v>37795.2</v>
      </c>
    </row>
    <row r="47" spans="1:3" ht="30">
      <c r="A47" s="136" t="s">
        <v>271</v>
      </c>
      <c r="B47" s="123" t="s">
        <v>272</v>
      </c>
      <c r="C47" s="138">
        <f>C48</f>
        <v>11256</v>
      </c>
    </row>
    <row r="48" spans="1:3" ht="39.75" customHeight="1">
      <c r="A48" s="139" t="s">
        <v>273</v>
      </c>
      <c r="B48" s="133" t="s">
        <v>274</v>
      </c>
      <c r="C48" s="138">
        <f>11464-208</f>
        <v>11256</v>
      </c>
    </row>
    <row r="49" spans="1:3" ht="22.5" customHeight="1" hidden="1">
      <c r="A49" s="136" t="s">
        <v>279</v>
      </c>
      <c r="B49" s="134" t="s">
        <v>280</v>
      </c>
      <c r="C49" s="138">
        <v>0</v>
      </c>
    </row>
    <row r="50" spans="1:3" ht="35.25" customHeight="1" hidden="1">
      <c r="A50" s="139" t="s">
        <v>281</v>
      </c>
      <c r="B50" s="133" t="s">
        <v>282</v>
      </c>
      <c r="C50" s="138">
        <v>0</v>
      </c>
    </row>
    <row r="51" spans="1:3" ht="35.25" customHeight="1">
      <c r="A51" s="136" t="s">
        <v>283</v>
      </c>
      <c r="B51" s="134" t="s">
        <v>284</v>
      </c>
      <c r="C51" s="138">
        <f>C54+C55+C56</f>
        <v>25143.2</v>
      </c>
    </row>
    <row r="52" spans="1:3" ht="48" customHeight="1" hidden="1">
      <c r="A52" s="139" t="s">
        <v>285</v>
      </c>
      <c r="B52" s="133" t="s">
        <v>286</v>
      </c>
      <c r="C52" s="138">
        <v>0</v>
      </c>
    </row>
    <row r="53" spans="1:3" ht="48" customHeight="1" hidden="1">
      <c r="A53" s="139" t="s">
        <v>287</v>
      </c>
      <c r="B53" s="133" t="s">
        <v>288</v>
      </c>
      <c r="C53" s="138">
        <v>0</v>
      </c>
    </row>
    <row r="54" spans="1:3" ht="69.75" customHeight="1">
      <c r="A54" s="139" t="s">
        <v>275</v>
      </c>
      <c r="B54" s="133" t="s">
        <v>276</v>
      </c>
      <c r="C54" s="140">
        <v>7068.2</v>
      </c>
    </row>
    <row r="55" spans="1:3" ht="48" customHeight="1">
      <c r="A55" s="139" t="s">
        <v>277</v>
      </c>
      <c r="B55" s="133" t="s">
        <v>278</v>
      </c>
      <c r="C55" s="140">
        <v>11150</v>
      </c>
    </row>
    <row r="56" spans="1:3" ht="27.75" customHeight="1">
      <c r="A56" s="139" t="s">
        <v>289</v>
      </c>
      <c r="B56" s="126" t="s">
        <v>290</v>
      </c>
      <c r="C56" s="140">
        <f>2029+4896</f>
        <v>6925</v>
      </c>
    </row>
    <row r="57" spans="1:3" ht="35.25" customHeight="1">
      <c r="A57" s="122" t="s">
        <v>291</v>
      </c>
      <c r="B57" s="134" t="s">
        <v>292</v>
      </c>
      <c r="C57" s="132">
        <f>C58</f>
        <v>996</v>
      </c>
    </row>
    <row r="58" spans="1:3" ht="50.25" customHeight="1">
      <c r="A58" s="141" t="s">
        <v>294</v>
      </c>
      <c r="B58" s="133" t="s">
        <v>295</v>
      </c>
      <c r="C58" s="132">
        <f>1066-70</f>
        <v>996</v>
      </c>
    </row>
    <row r="59" spans="1:3" ht="50.25" customHeight="1">
      <c r="A59" s="136" t="s">
        <v>59</v>
      </c>
      <c r="B59" s="123" t="s">
        <v>293</v>
      </c>
      <c r="C59" s="138">
        <v>400</v>
      </c>
    </row>
    <row r="60" spans="1:4" ht="18.75" customHeight="1">
      <c r="A60" s="141"/>
      <c r="B60" s="142" t="s">
        <v>296</v>
      </c>
      <c r="C60" s="132">
        <f>C45+C17</f>
        <v>187584.09999999998</v>
      </c>
      <c r="D60" s="198"/>
    </row>
    <row r="61" ht="14.25">
      <c r="B61" s="1"/>
    </row>
    <row r="62" spans="1:3" ht="15.75">
      <c r="A62" s="197"/>
      <c r="B62" s="197"/>
      <c r="C62" s="197"/>
    </row>
    <row r="63" spans="1:2" ht="15">
      <c r="A63" s="20"/>
      <c r="B63" s="1"/>
    </row>
    <row r="64" spans="2:3" ht="14.25">
      <c r="B64" s="1"/>
      <c r="C64" s="116"/>
    </row>
    <row r="65" spans="2:3" ht="14.25">
      <c r="B65" s="1"/>
      <c r="C65" s="116"/>
    </row>
    <row r="66" spans="2:3" ht="14.25">
      <c r="B66" s="1"/>
      <c r="C66" s="116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</sheetData>
  <sheetProtection/>
  <mergeCells count="1">
    <mergeCell ref="A13:C13"/>
  </mergeCells>
  <printOptions/>
  <pageMargins left="0.7874015748031497" right="0.4330708661417323" top="0.2362204724409449" bottom="0.35433070866141736" header="0.1968503937007874" footer="0.2755905511811024"/>
  <pageSetup horizontalDpi="600" verticalDpi="600" orientation="portrait" paperSize="9" scale="89" r:id="rId1"/>
  <headerFooter alignWithMargins="0">
    <oddHeader>&amp;RСтр. &amp;P из &amp;N</oddHeader>
    <oddFooter>&amp;L_______________________________(Н.А.Коршунов)                                _______________________________(О.В.Кукушкина)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35">
      <selection activeCell="H129" sqref="H129"/>
    </sheetView>
  </sheetViews>
  <sheetFormatPr defaultColWidth="9.140625" defaultRowHeight="12"/>
  <cols>
    <col min="1" max="1" width="53.7109375" style="55" customWidth="1"/>
    <col min="2" max="3" width="5.28125" style="55" customWidth="1"/>
    <col min="4" max="4" width="12.421875" style="66" customWidth="1"/>
    <col min="5" max="5" width="6.28125" style="55" customWidth="1"/>
    <col min="6" max="6" width="12.28125" style="55" customWidth="1"/>
    <col min="7" max="7" width="12.00390625" style="183" customWidth="1"/>
    <col min="8" max="8" width="11.7109375" style="55" customWidth="1"/>
    <col min="9" max="9" width="13.57421875" style="55" bestFit="1" customWidth="1"/>
    <col min="10" max="16384" width="9.140625" style="55" customWidth="1"/>
  </cols>
  <sheetData>
    <row r="1" spans="1:6" ht="15">
      <c r="A1" s="4" t="s">
        <v>130</v>
      </c>
      <c r="B1" s="4"/>
      <c r="D1" s="60"/>
      <c r="E1" s="4"/>
      <c r="F1" s="4"/>
    </row>
    <row r="2" spans="1:6" ht="15">
      <c r="A2" s="4" t="s">
        <v>134</v>
      </c>
      <c r="B2" s="4"/>
      <c r="D2" s="60"/>
      <c r="E2" s="4"/>
      <c r="F2" s="4"/>
    </row>
    <row r="3" spans="1:6" ht="15">
      <c r="A3" s="4" t="s">
        <v>135</v>
      </c>
      <c r="B3" s="4"/>
      <c r="D3" s="60"/>
      <c r="E3" s="4"/>
      <c r="F3" s="4"/>
    </row>
    <row r="4" spans="1:6" ht="15">
      <c r="A4" s="4" t="s">
        <v>136</v>
      </c>
      <c r="B4" s="4"/>
      <c r="D4" s="60"/>
      <c r="E4" s="4"/>
      <c r="F4" s="4"/>
    </row>
    <row r="5" spans="1:6" ht="14.25" customHeight="1">
      <c r="A5" s="4" t="s">
        <v>137</v>
      </c>
      <c r="B5" s="4"/>
      <c r="D5" s="60"/>
      <c r="E5" s="4"/>
      <c r="F5" s="4"/>
    </row>
    <row r="6" ht="15" hidden="1"/>
    <row r="7" spans="1:6" ht="15">
      <c r="A7" s="4" t="s">
        <v>130</v>
      </c>
      <c r="B7" s="4"/>
      <c r="D7" s="60"/>
      <c r="E7" s="4"/>
      <c r="F7" s="4"/>
    </row>
    <row r="8" spans="1:6" ht="15">
      <c r="A8" s="4" t="s">
        <v>134</v>
      </c>
      <c r="B8" s="4"/>
      <c r="D8" s="60"/>
      <c r="E8" s="4"/>
      <c r="F8" s="4"/>
    </row>
    <row r="9" spans="1:6" ht="15">
      <c r="A9" s="4" t="s">
        <v>135</v>
      </c>
      <c r="B9" s="4"/>
      <c r="D9" s="60"/>
      <c r="E9" s="4"/>
      <c r="F9" s="4"/>
    </row>
    <row r="10" spans="1:6" ht="15">
      <c r="A10" s="4" t="s">
        <v>136</v>
      </c>
      <c r="B10" s="4"/>
      <c r="D10" s="60"/>
      <c r="E10" s="4"/>
      <c r="F10" s="4"/>
    </row>
    <row r="11" spans="1:6" ht="21" customHeight="1">
      <c r="A11" s="4" t="s">
        <v>2</v>
      </c>
      <c r="B11" s="4"/>
      <c r="D11" s="60"/>
      <c r="E11" s="4"/>
      <c r="F11" s="4"/>
    </row>
    <row r="12" spans="1:6" ht="46.5" customHeight="1">
      <c r="A12" s="206" t="s">
        <v>184</v>
      </c>
      <c r="B12" s="206"/>
      <c r="C12" s="206"/>
      <c r="D12" s="206"/>
      <c r="E12" s="206"/>
      <c r="F12" s="206"/>
    </row>
    <row r="13" spans="1:6" ht="15">
      <c r="A13" s="57"/>
      <c r="B13" s="57"/>
      <c r="C13" s="57"/>
      <c r="D13" s="61"/>
      <c r="E13" s="57"/>
      <c r="F13" s="113" t="s">
        <v>169</v>
      </c>
    </row>
    <row r="14" spans="1:7" ht="72" customHeight="1">
      <c r="A14" s="30" t="s">
        <v>121</v>
      </c>
      <c r="B14" s="30" t="s">
        <v>5</v>
      </c>
      <c r="C14" s="31" t="s">
        <v>6</v>
      </c>
      <c r="D14" s="62" t="s">
        <v>7</v>
      </c>
      <c r="E14" s="31" t="s">
        <v>8</v>
      </c>
      <c r="F14" s="31" t="s">
        <v>124</v>
      </c>
      <c r="G14" s="31" t="s">
        <v>192</v>
      </c>
    </row>
    <row r="15" spans="1:7" ht="21" customHeight="1">
      <c r="A15" s="32" t="s">
        <v>35</v>
      </c>
      <c r="B15" s="33" t="s">
        <v>62</v>
      </c>
      <c r="C15" s="33" t="s">
        <v>64</v>
      </c>
      <c r="D15" s="63"/>
      <c r="E15" s="33"/>
      <c r="F15" s="34">
        <f>F16+F20+F29+F41+F45+F48+F37</f>
        <v>31227.791999999998</v>
      </c>
      <c r="G15" s="184">
        <v>0</v>
      </c>
    </row>
    <row r="16" spans="1:8" s="83" customFormat="1" ht="44.25" customHeight="1">
      <c r="A16" s="79" t="s">
        <v>66</v>
      </c>
      <c r="B16" s="80" t="s">
        <v>62</v>
      </c>
      <c r="C16" s="80" t="s">
        <v>63</v>
      </c>
      <c r="D16" s="81"/>
      <c r="E16" s="80"/>
      <c r="F16" s="82">
        <f>F17</f>
        <v>1227.7</v>
      </c>
      <c r="G16" s="185">
        <v>0</v>
      </c>
      <c r="H16" s="55"/>
    </row>
    <row r="17" spans="1:7" ht="30">
      <c r="A17" s="35" t="s">
        <v>13</v>
      </c>
      <c r="B17" s="36" t="s">
        <v>62</v>
      </c>
      <c r="C17" s="36" t="s">
        <v>63</v>
      </c>
      <c r="D17" s="41" t="s">
        <v>116</v>
      </c>
      <c r="E17" s="36"/>
      <c r="F17" s="37">
        <f>F18</f>
        <v>1227.7</v>
      </c>
      <c r="G17" s="184"/>
    </row>
    <row r="18" spans="1:7" ht="18" customHeight="1">
      <c r="A18" s="35" t="s">
        <v>9</v>
      </c>
      <c r="B18" s="36" t="s">
        <v>62</v>
      </c>
      <c r="C18" s="36" t="s">
        <v>63</v>
      </c>
      <c r="D18" s="41" t="s">
        <v>117</v>
      </c>
      <c r="E18" s="36"/>
      <c r="F18" s="37">
        <f>F19</f>
        <v>1227.7</v>
      </c>
      <c r="G18" s="184"/>
    </row>
    <row r="19" spans="1:7" ht="30">
      <c r="A19" s="35" t="s">
        <v>67</v>
      </c>
      <c r="B19" s="36" t="s">
        <v>62</v>
      </c>
      <c r="C19" s="36" t="s">
        <v>63</v>
      </c>
      <c r="D19" s="41" t="s">
        <v>117</v>
      </c>
      <c r="E19" s="36" t="s">
        <v>65</v>
      </c>
      <c r="F19" s="37">
        <v>1227.7</v>
      </c>
      <c r="G19" s="184"/>
    </row>
    <row r="20" spans="1:8" s="83" customFormat="1" ht="48" customHeight="1">
      <c r="A20" s="79" t="s">
        <v>68</v>
      </c>
      <c r="B20" s="80" t="s">
        <v>62</v>
      </c>
      <c r="C20" s="80" t="s">
        <v>82</v>
      </c>
      <c r="D20" s="81"/>
      <c r="E20" s="80"/>
      <c r="F20" s="82">
        <f>F21</f>
        <v>4877.2</v>
      </c>
      <c r="G20" s="185">
        <v>0</v>
      </c>
      <c r="H20" s="203"/>
    </row>
    <row r="21" spans="1:7" ht="30">
      <c r="A21" s="35" t="s">
        <v>13</v>
      </c>
      <c r="B21" s="36" t="s">
        <v>62</v>
      </c>
      <c r="C21" s="36" t="s">
        <v>82</v>
      </c>
      <c r="D21" s="41" t="s">
        <v>116</v>
      </c>
      <c r="E21" s="38"/>
      <c r="F21" s="39">
        <f>F22+F27</f>
        <v>4877.2</v>
      </c>
      <c r="G21" s="184"/>
    </row>
    <row r="22" spans="1:7" ht="30">
      <c r="A22" s="35" t="s">
        <v>10</v>
      </c>
      <c r="B22" s="36" t="s">
        <v>62</v>
      </c>
      <c r="C22" s="36" t="s">
        <v>82</v>
      </c>
      <c r="D22" s="41" t="s">
        <v>118</v>
      </c>
      <c r="E22" s="38"/>
      <c r="F22" s="37">
        <f>F23+F24+F25+F26</f>
        <v>3624.1</v>
      </c>
      <c r="G22" s="184"/>
    </row>
    <row r="23" spans="1:7" ht="30">
      <c r="A23" s="35" t="s">
        <v>67</v>
      </c>
      <c r="B23" s="36" t="s">
        <v>62</v>
      </c>
      <c r="C23" s="36" t="s">
        <v>82</v>
      </c>
      <c r="D23" s="41" t="s">
        <v>118</v>
      </c>
      <c r="E23" s="38" t="s">
        <v>65</v>
      </c>
      <c r="F23" s="37">
        <v>1605.5</v>
      </c>
      <c r="G23" s="184"/>
    </row>
    <row r="24" spans="1:7" ht="48" customHeight="1">
      <c r="A24" s="35" t="s">
        <v>69</v>
      </c>
      <c r="B24" s="36" t="s">
        <v>62</v>
      </c>
      <c r="C24" s="36" t="s">
        <v>82</v>
      </c>
      <c r="D24" s="41" t="s">
        <v>118</v>
      </c>
      <c r="E24" s="38" t="s">
        <v>71</v>
      </c>
      <c r="F24" s="37">
        <v>153.6</v>
      </c>
      <c r="G24" s="184"/>
    </row>
    <row r="25" spans="1:7" ht="30">
      <c r="A25" s="35" t="s">
        <v>165</v>
      </c>
      <c r="B25" s="36" t="s">
        <v>62</v>
      </c>
      <c r="C25" s="36" t="s">
        <v>82</v>
      </c>
      <c r="D25" s="41" t="s">
        <v>118</v>
      </c>
      <c r="E25" s="38" t="s">
        <v>72</v>
      </c>
      <c r="F25" s="37">
        <v>1863</v>
      </c>
      <c r="G25" s="184"/>
    </row>
    <row r="26" spans="1:7" ht="24" customHeight="1">
      <c r="A26" s="35" t="s">
        <v>113</v>
      </c>
      <c r="B26" s="36" t="s">
        <v>62</v>
      </c>
      <c r="C26" s="36" t="s">
        <v>82</v>
      </c>
      <c r="D26" s="41" t="s">
        <v>118</v>
      </c>
      <c r="E26" s="38" t="s">
        <v>78</v>
      </c>
      <c r="F26" s="37">
        <v>2</v>
      </c>
      <c r="G26" s="184"/>
    </row>
    <row r="27" spans="1:7" ht="33" customHeight="1">
      <c r="A27" s="73" t="s">
        <v>161</v>
      </c>
      <c r="B27" s="36" t="s">
        <v>62</v>
      </c>
      <c r="C27" s="36" t="s">
        <v>82</v>
      </c>
      <c r="D27" s="41" t="s">
        <v>162</v>
      </c>
      <c r="E27" s="38"/>
      <c r="F27" s="37">
        <f>F28</f>
        <v>1253.1</v>
      </c>
      <c r="G27" s="184"/>
    </row>
    <row r="28" spans="1:7" ht="15" customHeight="1">
      <c r="A28" s="73" t="s">
        <v>67</v>
      </c>
      <c r="B28" s="36" t="s">
        <v>62</v>
      </c>
      <c r="C28" s="36" t="s">
        <v>82</v>
      </c>
      <c r="D28" s="41" t="s">
        <v>162</v>
      </c>
      <c r="E28" s="38" t="s">
        <v>65</v>
      </c>
      <c r="F28" s="37">
        <v>1253.1</v>
      </c>
      <c r="G28" s="184"/>
    </row>
    <row r="29" spans="1:8" s="83" customFormat="1" ht="30">
      <c r="A29" s="79" t="s">
        <v>73</v>
      </c>
      <c r="B29" s="80" t="s">
        <v>62</v>
      </c>
      <c r="C29" s="80" t="s">
        <v>83</v>
      </c>
      <c r="D29" s="81"/>
      <c r="E29" s="80"/>
      <c r="F29" s="82">
        <f>F30</f>
        <v>24124.7</v>
      </c>
      <c r="G29" s="185">
        <v>0</v>
      </c>
      <c r="H29" s="55"/>
    </row>
    <row r="30" spans="1:8" ht="30">
      <c r="A30" s="35" t="s">
        <v>13</v>
      </c>
      <c r="B30" s="36" t="s">
        <v>62</v>
      </c>
      <c r="C30" s="36" t="s">
        <v>83</v>
      </c>
      <c r="D30" s="41" t="s">
        <v>116</v>
      </c>
      <c r="E30" s="36"/>
      <c r="F30" s="37">
        <f>F31</f>
        <v>24124.7</v>
      </c>
      <c r="G30" s="184"/>
      <c r="H30" s="112"/>
    </row>
    <row r="31" spans="1:7" ht="30">
      <c r="A31" s="35" t="s">
        <v>10</v>
      </c>
      <c r="B31" s="36" t="s">
        <v>62</v>
      </c>
      <c r="C31" s="36" t="s">
        <v>83</v>
      </c>
      <c r="D31" s="41" t="s">
        <v>118</v>
      </c>
      <c r="E31" s="36"/>
      <c r="F31" s="37">
        <f>F32+F33+F34+F35+F36</f>
        <v>24124.7</v>
      </c>
      <c r="G31" s="184"/>
    </row>
    <row r="32" spans="1:7" ht="30">
      <c r="A32" s="35" t="s">
        <v>67</v>
      </c>
      <c r="B32" s="36" t="s">
        <v>62</v>
      </c>
      <c r="C32" s="36" t="s">
        <v>83</v>
      </c>
      <c r="D32" s="41" t="s">
        <v>118</v>
      </c>
      <c r="E32" s="38" t="s">
        <v>65</v>
      </c>
      <c r="F32" s="37">
        <v>18020.7</v>
      </c>
      <c r="G32" s="184"/>
    </row>
    <row r="33" spans="1:7" ht="45" customHeight="1">
      <c r="A33" s="35" t="s">
        <v>69</v>
      </c>
      <c r="B33" s="36" t="s">
        <v>62</v>
      </c>
      <c r="C33" s="36" t="s">
        <v>83</v>
      </c>
      <c r="D33" s="41" t="s">
        <v>118</v>
      </c>
      <c r="E33" s="38" t="s">
        <v>71</v>
      </c>
      <c r="F33" s="37">
        <v>1584</v>
      </c>
      <c r="G33" s="186"/>
    </row>
    <row r="34" spans="1:7" ht="30">
      <c r="A34" s="35" t="s">
        <v>165</v>
      </c>
      <c r="B34" s="36" t="s">
        <v>62</v>
      </c>
      <c r="C34" s="36" t="s">
        <v>83</v>
      </c>
      <c r="D34" s="41" t="s">
        <v>118</v>
      </c>
      <c r="E34" s="38" t="s">
        <v>72</v>
      </c>
      <c r="F34" s="37">
        <v>4284.4</v>
      </c>
      <c r="G34" s="186"/>
    </row>
    <row r="35" spans="1:7" ht="36" customHeight="1">
      <c r="A35" s="35" t="s">
        <v>77</v>
      </c>
      <c r="B35" s="36" t="s">
        <v>62</v>
      </c>
      <c r="C35" s="36" t="s">
        <v>83</v>
      </c>
      <c r="D35" s="41" t="s">
        <v>118</v>
      </c>
      <c r="E35" s="38" t="s">
        <v>79</v>
      </c>
      <c r="F35" s="37">
        <v>124.7</v>
      </c>
      <c r="G35" s="184"/>
    </row>
    <row r="36" spans="1:7" ht="33.75" customHeight="1">
      <c r="A36" s="35" t="s">
        <v>113</v>
      </c>
      <c r="B36" s="36" t="s">
        <v>62</v>
      </c>
      <c r="C36" s="36" t="s">
        <v>83</v>
      </c>
      <c r="D36" s="41" t="s">
        <v>118</v>
      </c>
      <c r="E36" s="38" t="s">
        <v>78</v>
      </c>
      <c r="F36" s="37">
        <v>110.9</v>
      </c>
      <c r="G36" s="184"/>
    </row>
    <row r="37" spans="1:7" ht="60.75" customHeight="1">
      <c r="A37" s="79" t="s">
        <v>170</v>
      </c>
      <c r="B37" s="80" t="s">
        <v>62</v>
      </c>
      <c r="C37" s="80" t="s">
        <v>171</v>
      </c>
      <c r="D37" s="81"/>
      <c r="E37" s="80"/>
      <c r="F37" s="82">
        <f>F38</f>
        <v>0</v>
      </c>
      <c r="G37" s="185">
        <v>0</v>
      </c>
    </row>
    <row r="38" spans="1:7" ht="33.75" customHeight="1">
      <c r="A38" s="148" t="s">
        <v>13</v>
      </c>
      <c r="B38" s="36" t="s">
        <v>62</v>
      </c>
      <c r="C38" s="36" t="s">
        <v>171</v>
      </c>
      <c r="D38" s="41" t="s">
        <v>20</v>
      </c>
      <c r="E38" s="148"/>
      <c r="F38" s="148">
        <f>F39</f>
        <v>0</v>
      </c>
      <c r="G38" s="184"/>
    </row>
    <row r="39" spans="1:7" ht="33.75" customHeight="1">
      <c r="A39" s="148" t="s">
        <v>172</v>
      </c>
      <c r="B39" s="36" t="s">
        <v>62</v>
      </c>
      <c r="C39" s="36" t="s">
        <v>171</v>
      </c>
      <c r="D39" s="41" t="s">
        <v>20</v>
      </c>
      <c r="E39" s="148"/>
      <c r="F39" s="148">
        <f>F40</f>
        <v>0</v>
      </c>
      <c r="G39" s="184"/>
    </row>
    <row r="40" spans="1:7" ht="33.75" customHeight="1">
      <c r="A40" s="149" t="s">
        <v>67</v>
      </c>
      <c r="B40" s="36" t="s">
        <v>62</v>
      </c>
      <c r="C40" s="36" t="s">
        <v>171</v>
      </c>
      <c r="D40" s="41" t="s">
        <v>20</v>
      </c>
      <c r="E40" s="148">
        <v>121</v>
      </c>
      <c r="F40" s="148">
        <v>0</v>
      </c>
      <c r="G40" s="184"/>
    </row>
    <row r="41" spans="1:7" ht="32.25" customHeight="1">
      <c r="A41" s="144" t="s">
        <v>122</v>
      </c>
      <c r="B41" s="145" t="s">
        <v>62</v>
      </c>
      <c r="C41" s="145" t="s">
        <v>96</v>
      </c>
      <c r="D41" s="146"/>
      <c r="E41" s="145"/>
      <c r="F41" s="147">
        <f>F42</f>
        <v>547.2</v>
      </c>
      <c r="G41" s="187">
        <v>0</v>
      </c>
    </row>
    <row r="42" spans="1:7" ht="28.5" customHeight="1">
      <c r="A42" s="35" t="s">
        <v>123</v>
      </c>
      <c r="B42" s="36" t="s">
        <v>62</v>
      </c>
      <c r="C42" s="36" t="s">
        <v>96</v>
      </c>
      <c r="D42" s="41" t="s">
        <v>144</v>
      </c>
      <c r="E42" s="38"/>
      <c r="F42" s="37">
        <f>F43</f>
        <v>547.2</v>
      </c>
      <c r="G42" s="184"/>
    </row>
    <row r="43" spans="1:7" ht="36" customHeight="1">
      <c r="A43" s="59" t="s">
        <v>141</v>
      </c>
      <c r="B43" s="36" t="s">
        <v>62</v>
      </c>
      <c r="C43" s="36" t="s">
        <v>96</v>
      </c>
      <c r="D43" s="41" t="s">
        <v>145</v>
      </c>
      <c r="E43" s="38"/>
      <c r="F43" s="37">
        <f>F44</f>
        <v>547.2</v>
      </c>
      <c r="G43" s="184"/>
    </row>
    <row r="44" spans="1:7" ht="33.75" customHeight="1">
      <c r="A44" s="35" t="s">
        <v>165</v>
      </c>
      <c r="B44" s="36" t="s">
        <v>62</v>
      </c>
      <c r="C44" s="36" t="s">
        <v>96</v>
      </c>
      <c r="D44" s="41" t="s">
        <v>145</v>
      </c>
      <c r="E44" s="38" t="s">
        <v>72</v>
      </c>
      <c r="F44" s="37">
        <v>547.2</v>
      </c>
      <c r="G44" s="184"/>
    </row>
    <row r="45" spans="1:7" s="83" customFormat="1" ht="22.5" customHeight="1">
      <c r="A45" s="79" t="s">
        <v>11</v>
      </c>
      <c r="B45" s="80" t="s">
        <v>62</v>
      </c>
      <c r="C45" s="80" t="s">
        <v>84</v>
      </c>
      <c r="D45" s="81"/>
      <c r="E45" s="80"/>
      <c r="F45" s="82">
        <f>F46</f>
        <v>200.99200000000002</v>
      </c>
      <c r="G45" s="185"/>
    </row>
    <row r="46" spans="1:7" ht="21.75" customHeight="1">
      <c r="A46" s="35" t="s">
        <v>11</v>
      </c>
      <c r="B46" s="36" t="s">
        <v>62</v>
      </c>
      <c r="C46" s="36" t="s">
        <v>84</v>
      </c>
      <c r="D46" s="41" t="s">
        <v>86</v>
      </c>
      <c r="E46" s="36"/>
      <c r="F46" s="37">
        <f>F47</f>
        <v>200.99200000000002</v>
      </c>
      <c r="G46" s="184"/>
    </row>
    <row r="47" spans="1:7" ht="22.5" customHeight="1">
      <c r="A47" s="35" t="s">
        <v>74</v>
      </c>
      <c r="B47" s="36" t="s">
        <v>62</v>
      </c>
      <c r="C47" s="36" t="s">
        <v>84</v>
      </c>
      <c r="D47" s="41" t="s">
        <v>86</v>
      </c>
      <c r="E47" s="36" t="s">
        <v>87</v>
      </c>
      <c r="F47" s="37">
        <f>635.292-9-425.3</f>
        <v>200.99200000000002</v>
      </c>
      <c r="G47" s="184"/>
    </row>
    <row r="48" spans="1:7" s="83" customFormat="1" ht="34.5" customHeight="1">
      <c r="A48" s="79" t="s">
        <v>36</v>
      </c>
      <c r="B48" s="80" t="s">
        <v>62</v>
      </c>
      <c r="C48" s="80" t="s">
        <v>76</v>
      </c>
      <c r="D48" s="81"/>
      <c r="E48" s="80"/>
      <c r="F48" s="82">
        <f>F49+F51</f>
        <v>250</v>
      </c>
      <c r="G48" s="185">
        <v>0</v>
      </c>
    </row>
    <row r="49" spans="1:7" ht="36" customHeight="1">
      <c r="A49" s="35" t="s">
        <v>12</v>
      </c>
      <c r="B49" s="36" t="s">
        <v>62</v>
      </c>
      <c r="C49" s="36" t="s">
        <v>76</v>
      </c>
      <c r="D49" s="41" t="s">
        <v>119</v>
      </c>
      <c r="E49" s="36"/>
      <c r="F49" s="37">
        <f>F50</f>
        <v>250</v>
      </c>
      <c r="G49" s="184"/>
    </row>
    <row r="50" spans="1:7" ht="33" customHeight="1">
      <c r="A50" s="35" t="s">
        <v>165</v>
      </c>
      <c r="B50" s="36" t="s">
        <v>62</v>
      </c>
      <c r="C50" s="36" t="s">
        <v>76</v>
      </c>
      <c r="D50" s="41" t="s">
        <v>88</v>
      </c>
      <c r="E50" s="36" t="s">
        <v>72</v>
      </c>
      <c r="F50" s="37">
        <f>500+150-400</f>
        <v>250</v>
      </c>
      <c r="G50" s="184"/>
    </row>
    <row r="51" spans="1:7" ht="60" hidden="1">
      <c r="A51" s="35" t="s">
        <v>159</v>
      </c>
      <c r="B51" s="36" t="s">
        <v>62</v>
      </c>
      <c r="C51" s="36" t="s">
        <v>76</v>
      </c>
      <c r="D51" s="41" t="s">
        <v>158</v>
      </c>
      <c r="E51" s="36" t="s">
        <v>160</v>
      </c>
      <c r="F51" s="37">
        <v>0</v>
      </c>
      <c r="G51" s="184"/>
    </row>
    <row r="52" spans="1:7" ht="25.5" customHeight="1">
      <c r="A52" s="32" t="s">
        <v>37</v>
      </c>
      <c r="B52" s="33" t="s">
        <v>63</v>
      </c>
      <c r="C52" s="33" t="s">
        <v>64</v>
      </c>
      <c r="D52" s="63"/>
      <c r="E52" s="33"/>
      <c r="F52" s="40">
        <f aca="true" t="shared" si="0" ref="F52:G55">F53</f>
        <v>996</v>
      </c>
      <c r="G52" s="188">
        <f t="shared" si="0"/>
        <v>996</v>
      </c>
    </row>
    <row r="53" spans="1:7" s="83" customFormat="1" ht="30.75" customHeight="1">
      <c r="A53" s="79" t="s">
        <v>38</v>
      </c>
      <c r="B53" s="80" t="s">
        <v>63</v>
      </c>
      <c r="C53" s="80" t="s">
        <v>82</v>
      </c>
      <c r="D53" s="81"/>
      <c r="E53" s="80"/>
      <c r="F53" s="82">
        <f t="shared" si="0"/>
        <v>996</v>
      </c>
      <c r="G53" s="189">
        <f t="shared" si="0"/>
        <v>996</v>
      </c>
    </row>
    <row r="54" spans="1:7" ht="30">
      <c r="A54" s="35" t="s">
        <v>13</v>
      </c>
      <c r="B54" s="36" t="s">
        <v>63</v>
      </c>
      <c r="C54" s="36" t="s">
        <v>82</v>
      </c>
      <c r="D54" s="41" t="s">
        <v>187</v>
      </c>
      <c r="E54" s="36"/>
      <c r="F54" s="37">
        <f t="shared" si="0"/>
        <v>996</v>
      </c>
      <c r="G54" s="190">
        <f t="shared" si="0"/>
        <v>996</v>
      </c>
    </row>
    <row r="55" spans="1:7" ht="48.75" customHeight="1">
      <c r="A55" s="35" t="s">
        <v>14</v>
      </c>
      <c r="B55" s="36" t="s">
        <v>63</v>
      </c>
      <c r="C55" s="36" t="s">
        <v>82</v>
      </c>
      <c r="D55" s="41" t="s">
        <v>186</v>
      </c>
      <c r="E55" s="36"/>
      <c r="F55" s="37">
        <f t="shared" si="0"/>
        <v>996</v>
      </c>
      <c r="G55" s="190">
        <f t="shared" si="0"/>
        <v>996</v>
      </c>
    </row>
    <row r="56" spans="1:7" ht="34.5" customHeight="1">
      <c r="A56" s="35" t="s">
        <v>115</v>
      </c>
      <c r="B56" s="36" t="s">
        <v>63</v>
      </c>
      <c r="C56" s="36" t="s">
        <v>82</v>
      </c>
      <c r="D56" s="41" t="s">
        <v>185</v>
      </c>
      <c r="E56" s="36" t="s">
        <v>81</v>
      </c>
      <c r="F56" s="37">
        <f>1066-70</f>
        <v>996</v>
      </c>
      <c r="G56" s="190">
        <f>1066-70</f>
        <v>996</v>
      </c>
    </row>
    <row r="57" spans="1:7" ht="34.5" customHeight="1">
      <c r="A57" s="32" t="s">
        <v>39</v>
      </c>
      <c r="B57" s="33" t="s">
        <v>82</v>
      </c>
      <c r="C57" s="33" t="s">
        <v>64</v>
      </c>
      <c r="D57" s="63"/>
      <c r="E57" s="33"/>
      <c r="F57" s="40">
        <f>F58+F65</f>
        <v>516.9</v>
      </c>
      <c r="G57" s="190">
        <v>0</v>
      </c>
    </row>
    <row r="58" spans="1:7" s="83" customFormat="1" ht="61.5" customHeight="1">
      <c r="A58" s="79" t="s">
        <v>40</v>
      </c>
      <c r="B58" s="80" t="s">
        <v>82</v>
      </c>
      <c r="C58" s="80" t="s">
        <v>85</v>
      </c>
      <c r="D58" s="81"/>
      <c r="E58" s="80"/>
      <c r="F58" s="82">
        <f>F59+F62</f>
        <v>116.6</v>
      </c>
      <c r="G58" s="185"/>
    </row>
    <row r="59" spans="1:7" ht="48" customHeight="1">
      <c r="A59" s="35" t="s">
        <v>93</v>
      </c>
      <c r="B59" s="36" t="s">
        <v>82</v>
      </c>
      <c r="C59" s="36" t="s">
        <v>85</v>
      </c>
      <c r="D59" s="41" t="s">
        <v>89</v>
      </c>
      <c r="E59" s="36"/>
      <c r="F59" s="37">
        <f>F60</f>
        <v>83.1</v>
      </c>
      <c r="G59" s="184"/>
    </row>
    <row r="60" spans="1:7" ht="51" customHeight="1">
      <c r="A60" s="35" t="s">
        <v>15</v>
      </c>
      <c r="B60" s="36" t="s">
        <v>82</v>
      </c>
      <c r="C60" s="36" t="s">
        <v>85</v>
      </c>
      <c r="D60" s="41" t="s">
        <v>90</v>
      </c>
      <c r="E60" s="36"/>
      <c r="F60" s="37">
        <f>F61</f>
        <v>83.1</v>
      </c>
      <c r="G60" s="184"/>
    </row>
    <row r="61" spans="1:7" ht="33.75" customHeight="1">
      <c r="A61" s="35" t="s">
        <v>165</v>
      </c>
      <c r="B61" s="36" t="s">
        <v>82</v>
      </c>
      <c r="C61" s="36" t="s">
        <v>85</v>
      </c>
      <c r="D61" s="41" t="s">
        <v>90</v>
      </c>
      <c r="E61" s="36" t="s">
        <v>72</v>
      </c>
      <c r="F61" s="37">
        <f>133.1-50</f>
        <v>83.1</v>
      </c>
      <c r="G61" s="184"/>
    </row>
    <row r="62" spans="1:7" ht="24" customHeight="1">
      <c r="A62" s="35" t="s">
        <v>16</v>
      </c>
      <c r="B62" s="36" t="s">
        <v>82</v>
      </c>
      <c r="C62" s="36" t="s">
        <v>85</v>
      </c>
      <c r="D62" s="41" t="s">
        <v>91</v>
      </c>
      <c r="E62" s="36"/>
      <c r="F62" s="37">
        <f>F63</f>
        <v>33.5</v>
      </c>
      <c r="G62" s="184"/>
    </row>
    <row r="63" spans="1:7" ht="48.75" customHeight="1">
      <c r="A63" s="35" t="s">
        <v>41</v>
      </c>
      <c r="B63" s="36" t="s">
        <v>82</v>
      </c>
      <c r="C63" s="36" t="s">
        <v>85</v>
      </c>
      <c r="D63" s="41" t="s">
        <v>92</v>
      </c>
      <c r="E63" s="36"/>
      <c r="F63" s="37">
        <f>F64</f>
        <v>33.5</v>
      </c>
      <c r="G63" s="184"/>
    </row>
    <row r="64" spans="1:7" ht="37.5" customHeight="1">
      <c r="A64" s="35" t="s">
        <v>165</v>
      </c>
      <c r="B64" s="36" t="s">
        <v>82</v>
      </c>
      <c r="C64" s="36" t="s">
        <v>85</v>
      </c>
      <c r="D64" s="41" t="s">
        <v>92</v>
      </c>
      <c r="E64" s="36" t="s">
        <v>72</v>
      </c>
      <c r="F64" s="37">
        <f>103.5-70</f>
        <v>33.5</v>
      </c>
      <c r="G64" s="184"/>
    </row>
    <row r="65" spans="1:7" s="83" customFormat="1" ht="53.25" customHeight="1">
      <c r="A65" s="79" t="s">
        <v>42</v>
      </c>
      <c r="B65" s="80" t="s">
        <v>82</v>
      </c>
      <c r="C65" s="80" t="s">
        <v>94</v>
      </c>
      <c r="D65" s="81"/>
      <c r="E65" s="80"/>
      <c r="F65" s="82">
        <f>F66</f>
        <v>400.29999999999995</v>
      </c>
      <c r="G65" s="185"/>
    </row>
    <row r="66" spans="1:7" ht="51" customHeight="1">
      <c r="A66" s="35" t="s">
        <v>17</v>
      </c>
      <c r="B66" s="36" t="s">
        <v>82</v>
      </c>
      <c r="C66" s="36" t="s">
        <v>94</v>
      </c>
      <c r="D66" s="41" t="s">
        <v>100</v>
      </c>
      <c r="E66" s="36"/>
      <c r="F66" s="37">
        <f>F67</f>
        <v>400.29999999999995</v>
      </c>
      <c r="G66" s="184"/>
    </row>
    <row r="67" spans="1:7" ht="36" customHeight="1">
      <c r="A67" s="35" t="s">
        <v>165</v>
      </c>
      <c r="B67" s="36" t="s">
        <v>82</v>
      </c>
      <c r="C67" s="36" t="s">
        <v>94</v>
      </c>
      <c r="D67" s="41" t="s">
        <v>114</v>
      </c>
      <c r="E67" s="36" t="s">
        <v>72</v>
      </c>
      <c r="F67" s="37">
        <f>680.3-280</f>
        <v>400.29999999999995</v>
      </c>
      <c r="G67" s="184"/>
    </row>
    <row r="68" spans="1:7" ht="15.75">
      <c r="A68" s="32" t="s">
        <v>43</v>
      </c>
      <c r="B68" s="33" t="s">
        <v>83</v>
      </c>
      <c r="C68" s="33" t="s">
        <v>64</v>
      </c>
      <c r="D68" s="63"/>
      <c r="E68" s="33"/>
      <c r="F68" s="40">
        <f>F69+F75</f>
        <v>27426.7</v>
      </c>
      <c r="G68" s="184">
        <v>0</v>
      </c>
    </row>
    <row r="69" spans="1:7" s="83" customFormat="1" ht="26.25" customHeight="1">
      <c r="A69" s="79" t="s">
        <v>188</v>
      </c>
      <c r="B69" s="80" t="s">
        <v>83</v>
      </c>
      <c r="C69" s="80" t="s">
        <v>85</v>
      </c>
      <c r="D69" s="81"/>
      <c r="E69" s="80"/>
      <c r="F69" s="82">
        <f>F70+F73</f>
        <v>22555.7</v>
      </c>
      <c r="G69" s="185"/>
    </row>
    <row r="70" spans="1:7" ht="35.25" customHeight="1">
      <c r="A70" s="35" t="s">
        <v>193</v>
      </c>
      <c r="B70" s="36" t="s">
        <v>83</v>
      </c>
      <c r="C70" s="36" t="s">
        <v>85</v>
      </c>
      <c r="D70" s="41" t="s">
        <v>101</v>
      </c>
      <c r="E70" s="36"/>
      <c r="F70" s="37">
        <f>F71</f>
        <v>22555.7</v>
      </c>
      <c r="G70" s="184"/>
    </row>
    <row r="71" spans="1:7" ht="81" customHeight="1">
      <c r="A71" s="35" t="s">
        <v>44</v>
      </c>
      <c r="B71" s="36" t="s">
        <v>83</v>
      </c>
      <c r="C71" s="36" t="s">
        <v>85</v>
      </c>
      <c r="D71" s="41" t="s">
        <v>101</v>
      </c>
      <c r="E71" s="36"/>
      <c r="F71" s="37">
        <f>F72</f>
        <v>22555.7</v>
      </c>
      <c r="G71" s="184"/>
    </row>
    <row r="72" spans="1:7" ht="30">
      <c r="A72" s="35" t="s">
        <v>165</v>
      </c>
      <c r="B72" s="36" t="s">
        <v>83</v>
      </c>
      <c r="C72" s="36" t="s">
        <v>85</v>
      </c>
      <c r="D72" s="41" t="s">
        <v>101</v>
      </c>
      <c r="E72" s="36" t="s">
        <v>72</v>
      </c>
      <c r="F72" s="37">
        <f>22943.9-488.2+100</f>
        <v>22555.7</v>
      </c>
      <c r="G72" s="184"/>
    </row>
    <row r="73" spans="1:7" ht="75" hidden="1">
      <c r="A73" s="35" t="s">
        <v>44</v>
      </c>
      <c r="B73" s="36" t="s">
        <v>83</v>
      </c>
      <c r="C73" s="36" t="s">
        <v>85</v>
      </c>
      <c r="D73" s="41" t="s">
        <v>142</v>
      </c>
      <c r="E73" s="36"/>
      <c r="F73" s="37">
        <f>F74</f>
        <v>0</v>
      </c>
      <c r="G73" s="184"/>
    </row>
    <row r="74" spans="1:7" ht="31.5" customHeight="1" hidden="1">
      <c r="A74" s="35" t="s">
        <v>70</v>
      </c>
      <c r="B74" s="36" t="s">
        <v>83</v>
      </c>
      <c r="C74" s="36" t="s">
        <v>85</v>
      </c>
      <c r="D74" s="41" t="s">
        <v>142</v>
      </c>
      <c r="E74" s="36" t="s">
        <v>72</v>
      </c>
      <c r="F74" s="37"/>
      <c r="G74" s="184"/>
    </row>
    <row r="75" spans="1:7" ht="30">
      <c r="A75" s="79" t="s">
        <v>18</v>
      </c>
      <c r="B75" s="79" t="s">
        <v>83</v>
      </c>
      <c r="C75" s="79" t="s">
        <v>99</v>
      </c>
      <c r="D75" s="79"/>
      <c r="E75" s="79"/>
      <c r="F75" s="82">
        <f>F76+F78</f>
        <v>4871</v>
      </c>
      <c r="G75" s="184"/>
    </row>
    <row r="76" spans="1:7" ht="30" customHeight="1" hidden="1">
      <c r="A76" s="35" t="s">
        <v>45</v>
      </c>
      <c r="B76" s="36" t="s">
        <v>83</v>
      </c>
      <c r="C76" s="36" t="s">
        <v>99</v>
      </c>
      <c r="D76" s="41" t="s">
        <v>102</v>
      </c>
      <c r="E76" s="36"/>
      <c r="F76" s="37">
        <f>F77</f>
        <v>0</v>
      </c>
      <c r="G76" s="184"/>
    </row>
    <row r="77" spans="1:7" ht="33.75" customHeight="1" hidden="1">
      <c r="A77" s="35" t="s">
        <v>70</v>
      </c>
      <c r="B77" s="36" t="s">
        <v>83</v>
      </c>
      <c r="C77" s="36" t="s">
        <v>99</v>
      </c>
      <c r="D77" s="41" t="s">
        <v>102</v>
      </c>
      <c r="E77" s="36" t="s">
        <v>72</v>
      </c>
      <c r="F77" s="37">
        <f>1000-1000</f>
        <v>0</v>
      </c>
      <c r="G77" s="184"/>
    </row>
    <row r="78" spans="1:7" ht="33.75" customHeight="1">
      <c r="A78" s="35" t="s">
        <v>19</v>
      </c>
      <c r="B78" s="36" t="s">
        <v>83</v>
      </c>
      <c r="C78" s="36" t="s">
        <v>99</v>
      </c>
      <c r="D78" s="41" t="s">
        <v>103</v>
      </c>
      <c r="E78" s="36"/>
      <c r="F78" s="37">
        <f>F79</f>
        <v>4871</v>
      </c>
      <c r="G78" s="184"/>
    </row>
    <row r="79" spans="1:7" ht="35.25" customHeight="1">
      <c r="A79" s="35" t="s">
        <v>165</v>
      </c>
      <c r="B79" s="36" t="s">
        <v>83</v>
      </c>
      <c r="C79" s="36" t="s">
        <v>99</v>
      </c>
      <c r="D79" s="41" t="s">
        <v>103</v>
      </c>
      <c r="E79" s="36" t="s">
        <v>72</v>
      </c>
      <c r="F79" s="37">
        <f>4901.2-30.2</f>
        <v>4871</v>
      </c>
      <c r="G79" s="184"/>
    </row>
    <row r="80" spans="1:7" ht="24" customHeight="1">
      <c r="A80" s="32" t="s">
        <v>46</v>
      </c>
      <c r="B80" s="33" t="s">
        <v>95</v>
      </c>
      <c r="C80" s="33" t="s">
        <v>64</v>
      </c>
      <c r="D80" s="63"/>
      <c r="E80" s="33"/>
      <c r="F80" s="40">
        <f>F81+F88+F91</f>
        <v>128545.19178</v>
      </c>
      <c r="G80" s="184">
        <v>0</v>
      </c>
    </row>
    <row r="81" spans="1:7" s="83" customFormat="1" ht="22.5" customHeight="1">
      <c r="A81" s="79" t="s">
        <v>21</v>
      </c>
      <c r="B81" s="80" t="s">
        <v>95</v>
      </c>
      <c r="C81" s="80" t="s">
        <v>62</v>
      </c>
      <c r="D81" s="81"/>
      <c r="E81" s="80"/>
      <c r="F81" s="82">
        <f>F83+F84+F85+F86</f>
        <v>44565.251780000006</v>
      </c>
      <c r="G81" s="185"/>
    </row>
    <row r="82" spans="1:7" s="83" customFormat="1" ht="51" customHeight="1">
      <c r="A82" s="35" t="s">
        <v>298</v>
      </c>
      <c r="B82" s="41" t="s">
        <v>95</v>
      </c>
      <c r="C82" s="41" t="s">
        <v>62</v>
      </c>
      <c r="D82" s="41" t="s">
        <v>179</v>
      </c>
      <c r="E82" s="80"/>
      <c r="F82" s="37">
        <f>F83+F84+F85</f>
        <v>27964.35178</v>
      </c>
      <c r="G82" s="185"/>
    </row>
    <row r="83" spans="1:8" s="83" customFormat="1" ht="84.75" customHeight="1">
      <c r="A83" s="35" t="s">
        <v>166</v>
      </c>
      <c r="B83" s="41" t="s">
        <v>95</v>
      </c>
      <c r="C83" s="41" t="s">
        <v>62</v>
      </c>
      <c r="D83" s="41" t="s">
        <v>180</v>
      </c>
      <c r="E83" s="41" t="s">
        <v>72</v>
      </c>
      <c r="F83" s="37">
        <v>7068.2</v>
      </c>
      <c r="G83" s="185"/>
      <c r="H83" s="200"/>
    </row>
    <row r="84" spans="1:9" s="83" customFormat="1" ht="54" customHeight="1">
      <c r="A84" s="35" t="s">
        <v>167</v>
      </c>
      <c r="B84" s="41" t="s">
        <v>95</v>
      </c>
      <c r="C84" s="41" t="s">
        <v>62</v>
      </c>
      <c r="D84" s="41" t="s">
        <v>181</v>
      </c>
      <c r="E84" s="41" t="s">
        <v>72</v>
      </c>
      <c r="F84" s="37">
        <v>11150</v>
      </c>
      <c r="G84" s="185"/>
      <c r="H84" s="200"/>
      <c r="I84" s="202"/>
    </row>
    <row r="85" spans="1:9" s="83" customFormat="1" ht="52.5" customHeight="1">
      <c r="A85" s="35" t="s">
        <v>168</v>
      </c>
      <c r="B85" s="41" t="s">
        <v>95</v>
      </c>
      <c r="C85" s="41" t="s">
        <v>62</v>
      </c>
      <c r="D85" s="41" t="s">
        <v>181</v>
      </c>
      <c r="E85" s="41" t="s">
        <v>72</v>
      </c>
      <c r="F85" s="37">
        <f>9322.35178-770.1+1193.9</f>
        <v>9746.15178</v>
      </c>
      <c r="G85" s="184"/>
      <c r="H85" s="201"/>
      <c r="I85" s="199"/>
    </row>
    <row r="86" spans="1:7" ht="25.5" customHeight="1">
      <c r="A86" s="35" t="s">
        <v>22</v>
      </c>
      <c r="B86" s="41" t="s">
        <v>95</v>
      </c>
      <c r="C86" s="41" t="s">
        <v>62</v>
      </c>
      <c r="D86" s="41" t="s">
        <v>146</v>
      </c>
      <c r="E86" s="41"/>
      <c r="F86" s="37">
        <f>F87</f>
        <v>16600.9</v>
      </c>
      <c r="G86" s="191"/>
    </row>
    <row r="87" spans="1:7" ht="30">
      <c r="A87" s="35" t="s">
        <v>165</v>
      </c>
      <c r="B87" s="36" t="s">
        <v>95</v>
      </c>
      <c r="C87" s="36" t="s">
        <v>62</v>
      </c>
      <c r="D87" s="41" t="s">
        <v>146</v>
      </c>
      <c r="E87" s="36" t="s">
        <v>72</v>
      </c>
      <c r="F87" s="37">
        <v>16600.9</v>
      </c>
      <c r="G87" s="184"/>
    </row>
    <row r="88" spans="1:7" ht="21" customHeight="1">
      <c r="A88" s="79" t="s">
        <v>23</v>
      </c>
      <c r="B88" s="80" t="s">
        <v>95</v>
      </c>
      <c r="C88" s="80" t="s">
        <v>63</v>
      </c>
      <c r="D88" s="81"/>
      <c r="E88" s="80"/>
      <c r="F88" s="82">
        <f>F89</f>
        <v>43693.64</v>
      </c>
      <c r="G88" s="184"/>
    </row>
    <row r="89" spans="1:7" ht="20.25" customHeight="1">
      <c r="A89" s="35" t="s">
        <v>104</v>
      </c>
      <c r="B89" s="36" t="s">
        <v>95</v>
      </c>
      <c r="C89" s="36" t="s">
        <v>63</v>
      </c>
      <c r="D89" s="41" t="s">
        <v>147</v>
      </c>
      <c r="E89" s="36"/>
      <c r="F89" s="37">
        <f>F90</f>
        <v>43693.64</v>
      </c>
      <c r="G89" s="184"/>
    </row>
    <row r="90" spans="1:7" ht="30">
      <c r="A90" s="35" t="s">
        <v>165</v>
      </c>
      <c r="B90" s="36" t="s">
        <v>95</v>
      </c>
      <c r="C90" s="36" t="s">
        <v>63</v>
      </c>
      <c r="D90" s="41" t="s">
        <v>147</v>
      </c>
      <c r="E90" s="36" t="s">
        <v>72</v>
      </c>
      <c r="F90" s="37">
        <f>7000+1000+6517.6+300.9+2830+1786.7-2990+175.2+24810.64-1900.6+3569.2+690-96</f>
        <v>43693.64</v>
      </c>
      <c r="G90" s="184"/>
    </row>
    <row r="91" spans="1:7" ht="20.25" customHeight="1">
      <c r="A91" s="79" t="s">
        <v>24</v>
      </c>
      <c r="B91" s="80" t="s">
        <v>95</v>
      </c>
      <c r="C91" s="80" t="s">
        <v>82</v>
      </c>
      <c r="D91" s="81"/>
      <c r="E91" s="80"/>
      <c r="F91" s="82">
        <f>F92+F96+F98+F100+F102+F94</f>
        <v>40286.299999999996</v>
      </c>
      <c r="G91" s="184"/>
    </row>
    <row r="92" spans="1:7" s="78" customFormat="1" ht="20.25" customHeight="1">
      <c r="A92" s="74" t="s">
        <v>47</v>
      </c>
      <c r="B92" s="75" t="s">
        <v>95</v>
      </c>
      <c r="C92" s="75" t="s">
        <v>82</v>
      </c>
      <c r="D92" s="76" t="s">
        <v>148</v>
      </c>
      <c r="E92" s="75"/>
      <c r="F92" s="77">
        <f>F93</f>
        <v>11018.099999999999</v>
      </c>
      <c r="G92" s="192"/>
    </row>
    <row r="93" spans="1:7" ht="30">
      <c r="A93" s="35" t="s">
        <v>165</v>
      </c>
      <c r="B93" s="36" t="s">
        <v>95</v>
      </c>
      <c r="C93" s="36" t="s">
        <v>82</v>
      </c>
      <c r="D93" s="41" t="s">
        <v>148</v>
      </c>
      <c r="E93" s="36" t="s">
        <v>72</v>
      </c>
      <c r="F93" s="37">
        <f>7350+2500-9.1+1400.8-674.5+420.9+30</f>
        <v>11018.099999999999</v>
      </c>
      <c r="G93" s="193"/>
    </row>
    <row r="94" spans="1:7" ht="56.25" customHeight="1" hidden="1">
      <c r="A94" s="35" t="s">
        <v>48</v>
      </c>
      <c r="B94" s="36" t="s">
        <v>95</v>
      </c>
      <c r="C94" s="36" t="s">
        <v>82</v>
      </c>
      <c r="D94" s="41" t="s">
        <v>143</v>
      </c>
      <c r="E94" s="36"/>
      <c r="F94" s="37">
        <f>F95</f>
        <v>0</v>
      </c>
      <c r="G94" s="184"/>
    </row>
    <row r="95" spans="1:7" ht="30" hidden="1">
      <c r="A95" s="35" t="s">
        <v>70</v>
      </c>
      <c r="B95" s="36" t="s">
        <v>95</v>
      </c>
      <c r="C95" s="36" t="s">
        <v>82</v>
      </c>
      <c r="D95" s="41" t="s">
        <v>143</v>
      </c>
      <c r="E95" s="36" t="s">
        <v>72</v>
      </c>
      <c r="F95" s="37"/>
      <c r="G95" s="184"/>
    </row>
    <row r="96" spans="1:7" s="78" customFormat="1" ht="47.25" customHeight="1">
      <c r="A96" s="74" t="s">
        <v>48</v>
      </c>
      <c r="B96" s="75" t="s">
        <v>95</v>
      </c>
      <c r="C96" s="75" t="s">
        <v>82</v>
      </c>
      <c r="D96" s="76" t="s">
        <v>149</v>
      </c>
      <c r="E96" s="75"/>
      <c r="F96" s="77">
        <f>F97</f>
        <v>16191.499999999996</v>
      </c>
      <c r="G96" s="192"/>
    </row>
    <row r="97" spans="1:7" ht="30">
      <c r="A97" s="35" t="s">
        <v>165</v>
      </c>
      <c r="B97" s="36" t="s">
        <v>95</v>
      </c>
      <c r="C97" s="36" t="s">
        <v>82</v>
      </c>
      <c r="D97" s="41" t="s">
        <v>149</v>
      </c>
      <c r="E97" s="36" t="s">
        <v>72</v>
      </c>
      <c r="F97" s="37">
        <f>20081.1-2247.8+243.6+1187.1-3285.2-8.3+221</f>
        <v>16191.499999999996</v>
      </c>
      <c r="G97" s="184"/>
    </row>
    <row r="98" spans="1:7" s="78" customFormat="1" ht="27" customHeight="1">
      <c r="A98" s="74" t="s">
        <v>25</v>
      </c>
      <c r="B98" s="75" t="s">
        <v>95</v>
      </c>
      <c r="C98" s="75" t="s">
        <v>82</v>
      </c>
      <c r="D98" s="76" t="s">
        <v>150</v>
      </c>
      <c r="E98" s="75"/>
      <c r="F98" s="77">
        <f>F99</f>
        <v>2634.1</v>
      </c>
      <c r="G98" s="192"/>
    </row>
    <row r="99" spans="1:7" ht="30">
      <c r="A99" s="35" t="s">
        <v>165</v>
      </c>
      <c r="B99" s="36" t="s">
        <v>95</v>
      </c>
      <c r="C99" s="36" t="s">
        <v>82</v>
      </c>
      <c r="D99" s="41" t="s">
        <v>150</v>
      </c>
      <c r="E99" s="36" t="s">
        <v>72</v>
      </c>
      <c r="F99" s="37">
        <f>2200+700+100-15.9-350</f>
        <v>2634.1</v>
      </c>
      <c r="G99" s="184"/>
    </row>
    <row r="100" spans="1:7" s="78" customFormat="1" ht="15">
      <c r="A100" s="74" t="s">
        <v>26</v>
      </c>
      <c r="B100" s="75" t="s">
        <v>95</v>
      </c>
      <c r="C100" s="75" t="s">
        <v>82</v>
      </c>
      <c r="D100" s="76" t="s">
        <v>151</v>
      </c>
      <c r="E100" s="75"/>
      <c r="F100" s="77">
        <f>F101</f>
        <v>4823.099999999999</v>
      </c>
      <c r="G100" s="192"/>
    </row>
    <row r="101" spans="1:7" ht="30">
      <c r="A101" s="35" t="s">
        <v>165</v>
      </c>
      <c r="B101" s="36" t="s">
        <v>95</v>
      </c>
      <c r="C101" s="36" t="s">
        <v>82</v>
      </c>
      <c r="D101" s="41" t="s">
        <v>151</v>
      </c>
      <c r="E101" s="36" t="s">
        <v>72</v>
      </c>
      <c r="F101" s="37">
        <f>7070-846.1-1400.8</f>
        <v>4823.099999999999</v>
      </c>
      <c r="G101" s="184"/>
    </row>
    <row r="102" spans="1:7" s="78" customFormat="1" ht="36.75" customHeight="1">
      <c r="A102" s="74" t="s">
        <v>27</v>
      </c>
      <c r="B102" s="75" t="s">
        <v>95</v>
      </c>
      <c r="C102" s="75" t="s">
        <v>82</v>
      </c>
      <c r="D102" s="76" t="s">
        <v>152</v>
      </c>
      <c r="E102" s="75"/>
      <c r="F102" s="77">
        <f>F103</f>
        <v>5619.5</v>
      </c>
      <c r="G102" s="192"/>
    </row>
    <row r="103" spans="1:7" ht="30">
      <c r="A103" s="35" t="s">
        <v>165</v>
      </c>
      <c r="B103" s="36" t="s">
        <v>95</v>
      </c>
      <c r="C103" s="36" t="s">
        <v>82</v>
      </c>
      <c r="D103" s="41" t="s">
        <v>152</v>
      </c>
      <c r="E103" s="36" t="s">
        <v>72</v>
      </c>
      <c r="F103" s="37">
        <f>7650+1400-5000-728.4+100+757.5-200-200+160-150+1000+922.7-200+1000+500+500-1398.3-590+96</f>
        <v>5619.5</v>
      </c>
      <c r="G103" s="184"/>
    </row>
    <row r="104" spans="1:7" ht="15.75">
      <c r="A104" s="32" t="s">
        <v>49</v>
      </c>
      <c r="B104" s="33" t="s">
        <v>96</v>
      </c>
      <c r="C104" s="33" t="s">
        <v>64</v>
      </c>
      <c r="D104" s="63"/>
      <c r="E104" s="33"/>
      <c r="F104" s="40">
        <f>F105</f>
        <v>1010</v>
      </c>
      <c r="G104" s="184">
        <v>0</v>
      </c>
    </row>
    <row r="105" spans="1:7" s="83" customFormat="1" ht="31.5" customHeight="1">
      <c r="A105" s="79" t="s">
        <v>28</v>
      </c>
      <c r="B105" s="80" t="s">
        <v>96</v>
      </c>
      <c r="C105" s="80" t="s">
        <v>96</v>
      </c>
      <c r="D105" s="81"/>
      <c r="E105" s="80"/>
      <c r="F105" s="82">
        <f>F106</f>
        <v>1010</v>
      </c>
      <c r="G105" s="185"/>
    </row>
    <row r="106" spans="1:7" ht="31.5" customHeight="1">
      <c r="A106" s="35" t="s">
        <v>29</v>
      </c>
      <c r="B106" s="36" t="s">
        <v>96</v>
      </c>
      <c r="C106" s="36" t="s">
        <v>96</v>
      </c>
      <c r="D106" s="41" t="s">
        <v>153</v>
      </c>
      <c r="E106" s="36"/>
      <c r="F106" s="37">
        <f>F107</f>
        <v>1010</v>
      </c>
      <c r="G106" s="184"/>
    </row>
    <row r="107" spans="1:7" ht="31.5" customHeight="1">
      <c r="A107" s="35" t="s">
        <v>30</v>
      </c>
      <c r="B107" s="36" t="s">
        <v>96</v>
      </c>
      <c r="C107" s="36" t="s">
        <v>96</v>
      </c>
      <c r="D107" s="41" t="s">
        <v>153</v>
      </c>
      <c r="E107" s="36"/>
      <c r="F107" s="37">
        <f>F108</f>
        <v>1010</v>
      </c>
      <c r="G107" s="184"/>
    </row>
    <row r="108" spans="1:7" ht="30">
      <c r="A108" s="35" t="s">
        <v>165</v>
      </c>
      <c r="B108" s="36" t="s">
        <v>96</v>
      </c>
      <c r="C108" s="36" t="s">
        <v>96</v>
      </c>
      <c r="D108" s="41" t="s">
        <v>153</v>
      </c>
      <c r="E108" s="36" t="s">
        <v>72</v>
      </c>
      <c r="F108" s="37">
        <v>1010</v>
      </c>
      <c r="G108" s="184"/>
    </row>
    <row r="109" spans="1:7" ht="21.75" customHeight="1">
      <c r="A109" s="32" t="s">
        <v>50</v>
      </c>
      <c r="B109" s="33" t="s">
        <v>97</v>
      </c>
      <c r="C109" s="33" t="s">
        <v>64</v>
      </c>
      <c r="D109" s="63"/>
      <c r="E109" s="33"/>
      <c r="F109" s="40">
        <f>F110</f>
        <v>25912.509999999995</v>
      </c>
      <c r="G109" s="184">
        <v>0</v>
      </c>
    </row>
    <row r="110" spans="1:7" s="83" customFormat="1" ht="18" customHeight="1">
      <c r="A110" s="79" t="s">
        <v>31</v>
      </c>
      <c r="B110" s="80" t="s">
        <v>97</v>
      </c>
      <c r="C110" s="80" t="s">
        <v>62</v>
      </c>
      <c r="D110" s="81"/>
      <c r="E110" s="81"/>
      <c r="F110" s="84">
        <f>F112+F124+F111</f>
        <v>25912.509999999995</v>
      </c>
      <c r="G110" s="185"/>
    </row>
    <row r="111" spans="1:8" s="83" customFormat="1" ht="25.5" customHeight="1">
      <c r="A111" s="44" t="s">
        <v>139</v>
      </c>
      <c r="B111" s="36" t="s">
        <v>97</v>
      </c>
      <c r="C111" s="36" t="s">
        <v>62</v>
      </c>
      <c r="D111" s="41" t="s">
        <v>191</v>
      </c>
      <c r="E111" s="36" t="s">
        <v>138</v>
      </c>
      <c r="F111" s="37">
        <f>100+200</f>
        <v>300</v>
      </c>
      <c r="G111" s="185"/>
      <c r="H111" s="78"/>
    </row>
    <row r="112" spans="1:7" ht="39.75" customHeight="1">
      <c r="A112" s="35" t="s">
        <v>105</v>
      </c>
      <c r="B112" s="36" t="s">
        <v>97</v>
      </c>
      <c r="C112" s="36" t="s">
        <v>62</v>
      </c>
      <c r="D112" s="64" t="s">
        <v>106</v>
      </c>
      <c r="E112" s="42"/>
      <c r="F112" s="43">
        <f>F115+F120+F113</f>
        <v>25352.516999999996</v>
      </c>
      <c r="G112" s="184"/>
    </row>
    <row r="113" spans="1:7" s="78" customFormat="1" ht="37.5" customHeight="1">
      <c r="A113" s="74" t="s">
        <v>107</v>
      </c>
      <c r="B113" s="75" t="s">
        <v>97</v>
      </c>
      <c r="C113" s="75" t="s">
        <v>62</v>
      </c>
      <c r="D113" s="85" t="s">
        <v>108</v>
      </c>
      <c r="E113" s="86"/>
      <c r="F113" s="87">
        <f>F114</f>
        <v>907.8</v>
      </c>
      <c r="G113" s="192"/>
    </row>
    <row r="114" spans="1:7" ht="30">
      <c r="A114" s="35" t="s">
        <v>165</v>
      </c>
      <c r="B114" s="36" t="s">
        <v>97</v>
      </c>
      <c r="C114" s="36" t="s">
        <v>62</v>
      </c>
      <c r="D114" s="64" t="s">
        <v>108</v>
      </c>
      <c r="E114" s="36" t="s">
        <v>72</v>
      </c>
      <c r="F114" s="37">
        <f>778.8+350-221</f>
        <v>907.8</v>
      </c>
      <c r="G114" s="184"/>
    </row>
    <row r="115" spans="1:7" s="78" customFormat="1" ht="31.5" customHeight="1">
      <c r="A115" s="74" t="s">
        <v>109</v>
      </c>
      <c r="B115" s="75" t="s">
        <v>97</v>
      </c>
      <c r="C115" s="75" t="s">
        <v>62</v>
      </c>
      <c r="D115" s="76" t="s">
        <v>110</v>
      </c>
      <c r="E115" s="75"/>
      <c r="F115" s="77">
        <f>F116+F118</f>
        <v>22004.716999999997</v>
      </c>
      <c r="G115" s="192"/>
    </row>
    <row r="116" spans="1:8" ht="41.25" customHeight="1">
      <c r="A116" s="35" t="s">
        <v>51</v>
      </c>
      <c r="B116" s="36" t="s">
        <v>97</v>
      </c>
      <c r="C116" s="36" t="s">
        <v>62</v>
      </c>
      <c r="D116" s="41" t="s">
        <v>110</v>
      </c>
      <c r="E116" s="36">
        <v>611</v>
      </c>
      <c r="F116" s="37">
        <v>20483.1</v>
      </c>
      <c r="G116" s="184"/>
      <c r="H116" s="203"/>
    </row>
    <row r="117" spans="1:7" ht="78.75" customHeight="1">
      <c r="A117" s="35" t="s">
        <v>217</v>
      </c>
      <c r="B117" s="36" t="s">
        <v>97</v>
      </c>
      <c r="C117" s="36" t="s">
        <v>62</v>
      </c>
      <c r="D117" s="41" t="s">
        <v>189</v>
      </c>
      <c r="E117" s="36"/>
      <c r="F117" s="37">
        <f>F118</f>
        <v>1521.617</v>
      </c>
      <c r="G117" s="184"/>
    </row>
    <row r="118" spans="1:7" ht="109.5" customHeight="1">
      <c r="A118" s="35" t="s">
        <v>190</v>
      </c>
      <c r="B118" s="36" t="s">
        <v>97</v>
      </c>
      <c r="C118" s="36" t="s">
        <v>62</v>
      </c>
      <c r="D118" s="41" t="s">
        <v>189</v>
      </c>
      <c r="E118" s="36" t="s">
        <v>138</v>
      </c>
      <c r="F118" s="37">
        <v>1521.617</v>
      </c>
      <c r="G118" s="184"/>
    </row>
    <row r="119" spans="1:7" ht="33" customHeight="1" hidden="1">
      <c r="A119" s="35"/>
      <c r="B119" s="36"/>
      <c r="C119" s="36"/>
      <c r="D119" s="41"/>
      <c r="E119" s="36"/>
      <c r="F119" s="37"/>
      <c r="G119" s="184"/>
    </row>
    <row r="120" spans="1:7" s="78" customFormat="1" ht="32.25" customHeight="1">
      <c r="A120" s="74" t="s">
        <v>32</v>
      </c>
      <c r="B120" s="75" t="s">
        <v>97</v>
      </c>
      <c r="C120" s="75" t="s">
        <v>62</v>
      </c>
      <c r="D120" s="85" t="s">
        <v>111</v>
      </c>
      <c r="E120" s="88"/>
      <c r="F120" s="77">
        <f>F121</f>
        <v>2440</v>
      </c>
      <c r="G120" s="192"/>
    </row>
    <row r="121" spans="1:7" ht="33" customHeight="1">
      <c r="A121" s="35" t="s">
        <v>51</v>
      </c>
      <c r="B121" s="36" t="s">
        <v>97</v>
      </c>
      <c r="C121" s="36" t="s">
        <v>62</v>
      </c>
      <c r="D121" s="64" t="s">
        <v>140</v>
      </c>
      <c r="E121" s="36">
        <v>611</v>
      </c>
      <c r="F121" s="37">
        <v>2440</v>
      </c>
      <c r="G121" s="184"/>
    </row>
    <row r="122" spans="1:7" ht="28.5" customHeight="1" hidden="1">
      <c r="A122" s="44" t="s">
        <v>139</v>
      </c>
      <c r="B122" s="36" t="s">
        <v>97</v>
      </c>
      <c r="C122" s="36" t="s">
        <v>62</v>
      </c>
      <c r="D122" s="64" t="s">
        <v>140</v>
      </c>
      <c r="E122" s="36" t="s">
        <v>138</v>
      </c>
      <c r="F122" s="37"/>
      <c r="G122" s="184"/>
    </row>
    <row r="123" spans="1:7" ht="86.25" customHeight="1">
      <c r="A123" s="35" t="s">
        <v>217</v>
      </c>
      <c r="B123" s="36" t="s">
        <v>97</v>
      </c>
      <c r="C123" s="36" t="s">
        <v>62</v>
      </c>
      <c r="D123" s="41" t="s">
        <v>189</v>
      </c>
      <c r="E123" s="36"/>
      <c r="F123" s="37">
        <f>260</f>
        <v>260</v>
      </c>
      <c r="G123" s="184"/>
    </row>
    <row r="124" spans="1:7" ht="115.5" customHeight="1">
      <c r="A124" s="35" t="s">
        <v>190</v>
      </c>
      <c r="B124" s="36" t="s">
        <v>97</v>
      </c>
      <c r="C124" s="36" t="s">
        <v>62</v>
      </c>
      <c r="D124" s="41" t="s">
        <v>189</v>
      </c>
      <c r="E124" s="36" t="s">
        <v>138</v>
      </c>
      <c r="F124" s="37">
        <v>259.993</v>
      </c>
      <c r="G124" s="184"/>
    </row>
    <row r="125" spans="1:7" ht="15.75">
      <c r="A125" s="32" t="s">
        <v>52</v>
      </c>
      <c r="B125" s="33" t="s">
        <v>98</v>
      </c>
      <c r="C125" s="33" t="s">
        <v>64</v>
      </c>
      <c r="D125" s="63"/>
      <c r="E125" s="33"/>
      <c r="F125" s="40">
        <f>F126+F130</f>
        <v>5691.8</v>
      </c>
      <c r="G125" s="184">
        <v>0</v>
      </c>
    </row>
    <row r="126" spans="1:7" s="83" customFormat="1" ht="21" customHeight="1">
      <c r="A126" s="79" t="s">
        <v>33</v>
      </c>
      <c r="B126" s="80" t="s">
        <v>98</v>
      </c>
      <c r="C126" s="80" t="s">
        <v>62</v>
      </c>
      <c r="D126" s="81"/>
      <c r="E126" s="80"/>
      <c r="F126" s="82">
        <f>F127</f>
        <v>746.3</v>
      </c>
      <c r="G126" s="185"/>
    </row>
    <row r="127" spans="1:7" ht="36.75" customHeight="1">
      <c r="A127" s="35" t="s">
        <v>53</v>
      </c>
      <c r="B127" s="36" t="s">
        <v>98</v>
      </c>
      <c r="C127" s="36" t="s">
        <v>62</v>
      </c>
      <c r="D127" s="41" t="s">
        <v>154</v>
      </c>
      <c r="E127" s="36"/>
      <c r="F127" s="37">
        <f>F128</f>
        <v>746.3</v>
      </c>
      <c r="G127" s="184"/>
    </row>
    <row r="128" spans="1:7" ht="38.25" customHeight="1">
      <c r="A128" s="35" t="s">
        <v>34</v>
      </c>
      <c r="B128" s="36" t="s">
        <v>98</v>
      </c>
      <c r="C128" s="36" t="s">
        <v>62</v>
      </c>
      <c r="D128" s="41" t="s">
        <v>155</v>
      </c>
      <c r="E128" s="36"/>
      <c r="F128" s="37">
        <f>F129</f>
        <v>746.3</v>
      </c>
      <c r="G128" s="184"/>
    </row>
    <row r="129" spans="1:7" ht="20.25" customHeight="1">
      <c r="A129" s="35" t="s">
        <v>80</v>
      </c>
      <c r="B129" s="36" t="s">
        <v>98</v>
      </c>
      <c r="C129" s="36" t="s">
        <v>62</v>
      </c>
      <c r="D129" s="41" t="s">
        <v>155</v>
      </c>
      <c r="E129" s="36" t="s">
        <v>120</v>
      </c>
      <c r="F129" s="37">
        <v>746.3</v>
      </c>
      <c r="G129" s="184"/>
    </row>
    <row r="130" spans="1:7" ht="33.75" customHeight="1">
      <c r="A130" s="35" t="s">
        <v>243</v>
      </c>
      <c r="B130" s="36" t="s">
        <v>98</v>
      </c>
      <c r="C130" s="36" t="s">
        <v>82</v>
      </c>
      <c r="D130" s="41" t="s">
        <v>297</v>
      </c>
      <c r="E130" s="36"/>
      <c r="F130" s="37">
        <f>F131</f>
        <v>4945.5</v>
      </c>
      <c r="G130" s="184"/>
    </row>
    <row r="131" spans="1:7" ht="83.25" customHeight="1">
      <c r="A131" s="35" t="s">
        <v>244</v>
      </c>
      <c r="B131" s="36" t="s">
        <v>98</v>
      </c>
      <c r="C131" s="36" t="s">
        <v>82</v>
      </c>
      <c r="D131" s="41" t="s">
        <v>297</v>
      </c>
      <c r="E131" s="36"/>
      <c r="F131" s="37">
        <f>F132+F133</f>
        <v>4945.5</v>
      </c>
      <c r="G131" s="184"/>
    </row>
    <row r="132" spans="1:7" ht="48" customHeight="1">
      <c r="A132" s="35" t="s">
        <v>245</v>
      </c>
      <c r="B132" s="36" t="s">
        <v>98</v>
      </c>
      <c r="C132" s="36" t="s">
        <v>82</v>
      </c>
      <c r="D132" s="41" t="s">
        <v>297</v>
      </c>
      <c r="E132" s="36" t="s">
        <v>197</v>
      </c>
      <c r="F132" s="37">
        <v>4896</v>
      </c>
      <c r="G132" s="184"/>
    </row>
    <row r="133" spans="1:7" ht="58.5" customHeight="1">
      <c r="A133" s="35" t="s">
        <v>246</v>
      </c>
      <c r="B133" s="36" t="s">
        <v>98</v>
      </c>
      <c r="C133" s="36" t="s">
        <v>82</v>
      </c>
      <c r="D133" s="41" t="s">
        <v>297</v>
      </c>
      <c r="E133" s="36" t="s">
        <v>197</v>
      </c>
      <c r="F133" s="37">
        <v>49.5</v>
      </c>
      <c r="G133" s="184"/>
    </row>
    <row r="134" spans="1:7" ht="21" customHeight="1">
      <c r="A134" s="32" t="s">
        <v>54</v>
      </c>
      <c r="B134" s="33" t="s">
        <v>84</v>
      </c>
      <c r="C134" s="33" t="s">
        <v>64</v>
      </c>
      <c r="D134" s="63"/>
      <c r="E134" s="33"/>
      <c r="F134" s="40">
        <f>F135</f>
        <v>21447.39</v>
      </c>
      <c r="G134" s="184">
        <v>0</v>
      </c>
    </row>
    <row r="135" spans="1:7" s="83" customFormat="1" ht="31.5" customHeight="1">
      <c r="A135" s="79" t="s">
        <v>55</v>
      </c>
      <c r="B135" s="80" t="s">
        <v>84</v>
      </c>
      <c r="C135" s="80" t="s">
        <v>62</v>
      </c>
      <c r="D135" s="81"/>
      <c r="E135" s="80"/>
      <c r="F135" s="82">
        <f>F137+F141+F136</f>
        <v>21447.39</v>
      </c>
      <c r="G135" s="185"/>
    </row>
    <row r="136" spans="1:7" s="83" customFormat="1" ht="31.5" customHeight="1">
      <c r="A136" s="44" t="s">
        <v>139</v>
      </c>
      <c r="B136" s="36" t="s">
        <v>84</v>
      </c>
      <c r="C136" s="36" t="s">
        <v>62</v>
      </c>
      <c r="D136" s="41" t="s">
        <v>191</v>
      </c>
      <c r="E136" s="36" t="s">
        <v>138</v>
      </c>
      <c r="F136" s="37">
        <v>100</v>
      </c>
      <c r="G136" s="185"/>
    </row>
    <row r="137" spans="1:7" ht="30" customHeight="1">
      <c r="A137" s="35" t="s">
        <v>56</v>
      </c>
      <c r="B137" s="36" t="s">
        <v>84</v>
      </c>
      <c r="C137" s="36" t="s">
        <v>62</v>
      </c>
      <c r="D137" s="41" t="s">
        <v>75</v>
      </c>
      <c r="E137" s="36"/>
      <c r="F137" s="37">
        <f>F138+F139</f>
        <v>21100</v>
      </c>
      <c r="G137" s="184"/>
    </row>
    <row r="138" spans="1:7" ht="40.5" customHeight="1">
      <c r="A138" s="35" t="s">
        <v>51</v>
      </c>
      <c r="B138" s="36" t="s">
        <v>84</v>
      </c>
      <c r="C138" s="36" t="s">
        <v>62</v>
      </c>
      <c r="D138" s="41" t="s">
        <v>75</v>
      </c>
      <c r="E138" s="36" t="s">
        <v>112</v>
      </c>
      <c r="F138" s="37">
        <v>16000</v>
      </c>
      <c r="G138" s="184"/>
    </row>
    <row r="139" spans="1:7" ht="30" customHeight="1">
      <c r="A139" s="44" t="s">
        <v>139</v>
      </c>
      <c r="B139" s="36" t="s">
        <v>84</v>
      </c>
      <c r="C139" s="36" t="s">
        <v>62</v>
      </c>
      <c r="D139" s="41" t="s">
        <v>75</v>
      </c>
      <c r="E139" s="36" t="s">
        <v>138</v>
      </c>
      <c r="F139" s="45">
        <f>4600+500</f>
        <v>5100</v>
      </c>
      <c r="G139" s="184"/>
    </row>
    <row r="140" spans="1:7" ht="85.5" customHeight="1">
      <c r="A140" s="35" t="s">
        <v>217</v>
      </c>
      <c r="B140" s="36" t="s">
        <v>84</v>
      </c>
      <c r="C140" s="36" t="s">
        <v>62</v>
      </c>
      <c r="D140" s="41" t="s">
        <v>189</v>
      </c>
      <c r="E140" s="36"/>
      <c r="F140" s="37">
        <f>F141</f>
        <v>247.39</v>
      </c>
      <c r="G140" s="184"/>
    </row>
    <row r="141" spans="1:7" ht="111" customHeight="1">
      <c r="A141" s="35" t="s">
        <v>190</v>
      </c>
      <c r="B141" s="36" t="s">
        <v>84</v>
      </c>
      <c r="C141" s="36" t="s">
        <v>62</v>
      </c>
      <c r="D141" s="41" t="s">
        <v>189</v>
      </c>
      <c r="E141" s="36" t="s">
        <v>138</v>
      </c>
      <c r="F141" s="37">
        <v>247.39</v>
      </c>
      <c r="G141" s="184"/>
    </row>
    <row r="142" spans="1:7" ht="24.75" customHeight="1">
      <c r="A142" s="32" t="s">
        <v>57</v>
      </c>
      <c r="B142" s="33" t="s">
        <v>99</v>
      </c>
      <c r="C142" s="33" t="s">
        <v>64</v>
      </c>
      <c r="D142" s="63"/>
      <c r="E142" s="46"/>
      <c r="F142" s="47">
        <f>F143</f>
        <v>900.1</v>
      </c>
      <c r="G142" s="184">
        <v>0</v>
      </c>
    </row>
    <row r="143" spans="1:7" ht="22.5" customHeight="1">
      <c r="A143" s="35" t="s">
        <v>58</v>
      </c>
      <c r="B143" s="36" t="s">
        <v>99</v>
      </c>
      <c r="C143" s="36" t="s">
        <v>63</v>
      </c>
      <c r="D143" s="41"/>
      <c r="E143" s="36"/>
      <c r="F143" s="37">
        <f>F144</f>
        <v>900.1</v>
      </c>
      <c r="G143" s="184"/>
    </row>
    <row r="144" spans="1:7" ht="34.5" customHeight="1">
      <c r="A144" s="35" t="s">
        <v>60</v>
      </c>
      <c r="B144" s="36" t="s">
        <v>99</v>
      </c>
      <c r="C144" s="36" t="s">
        <v>63</v>
      </c>
      <c r="D144" s="64" t="s">
        <v>156</v>
      </c>
      <c r="E144" s="36"/>
      <c r="F144" s="37">
        <f>F145</f>
        <v>900.1</v>
      </c>
      <c r="G144" s="184"/>
    </row>
    <row r="145" spans="1:7" ht="30">
      <c r="A145" s="35" t="s">
        <v>165</v>
      </c>
      <c r="B145" s="36" t="s">
        <v>99</v>
      </c>
      <c r="C145" s="36" t="s">
        <v>63</v>
      </c>
      <c r="D145" s="64" t="s">
        <v>157</v>
      </c>
      <c r="E145" s="38" t="s">
        <v>72</v>
      </c>
      <c r="F145" s="37">
        <f>1000-150+50.1</f>
        <v>900.1</v>
      </c>
      <c r="G145" s="184"/>
    </row>
    <row r="146" spans="1:7" ht="29.25" customHeight="1" thickBot="1">
      <c r="A146" s="48" t="s">
        <v>61</v>
      </c>
      <c r="B146" s="49"/>
      <c r="C146" s="49"/>
      <c r="D146" s="65"/>
      <c r="E146" s="49"/>
      <c r="F146" s="50">
        <f>F142+F134+F109+F104+F80+F68+F57+F52+F15+F125</f>
        <v>243674.38377999997</v>
      </c>
      <c r="G146" s="194">
        <v>996</v>
      </c>
    </row>
    <row r="147" ht="15.75" thickTop="1">
      <c r="A147" s="58"/>
    </row>
    <row r="148" ht="15">
      <c r="F148" s="112"/>
    </row>
    <row r="149" ht="15">
      <c r="F149" s="112"/>
    </row>
    <row r="150" ht="15">
      <c r="F150" s="112"/>
    </row>
    <row r="152" spans="4:6" ht="15">
      <c r="D152" s="143"/>
      <c r="F152" s="112"/>
    </row>
    <row r="153" ht="15">
      <c r="D153" s="143"/>
    </row>
    <row r="154" ht="15">
      <c r="F154" s="112"/>
    </row>
    <row r="157" ht="15">
      <c r="F157" s="112"/>
    </row>
    <row r="176" ht="6.75" customHeight="1"/>
  </sheetData>
  <sheetProtection/>
  <mergeCells count="1">
    <mergeCell ref="A12:F12"/>
  </mergeCells>
  <printOptions/>
  <pageMargins left="0.42" right="0.3" top="0.56" bottom="0.49" header="0.21" footer="0.21"/>
  <pageSetup horizontalDpi="600" verticalDpi="600" orientation="portrait" paperSize="9" r:id="rId3"/>
  <headerFooter alignWithMargins="0">
    <oddHeader>&amp;Rстр.&amp;P из &amp;N</oddHeader>
    <oddFooter>&amp;L___________________________(Н.А.Коршунов)                              ___________________________(О.В.Кукушкина)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workbookViewId="0" topLeftCell="A1">
      <selection activeCell="G144" sqref="G144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6.57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175</v>
      </c>
      <c r="B1" s="4"/>
      <c r="C1" s="55"/>
      <c r="D1" s="60"/>
      <c r="E1" s="4"/>
      <c r="F1" s="4"/>
      <c r="G1" s="56"/>
    </row>
    <row r="2" spans="1:7" ht="15">
      <c r="A2" s="4" t="s">
        <v>176</v>
      </c>
      <c r="B2" s="4"/>
      <c r="C2" s="55"/>
      <c r="D2" s="60"/>
      <c r="E2" s="4"/>
      <c r="F2" s="4"/>
      <c r="G2" s="56"/>
    </row>
    <row r="3" spans="1:7" ht="15">
      <c r="A3" s="4" t="s">
        <v>177</v>
      </c>
      <c r="B3" s="4"/>
      <c r="C3" s="55"/>
      <c r="D3" s="60"/>
      <c r="E3" s="4"/>
      <c r="F3" s="4"/>
      <c r="G3" s="56"/>
    </row>
    <row r="4" spans="1:7" ht="15">
      <c r="A4" s="4" t="s">
        <v>178</v>
      </c>
      <c r="B4" s="4"/>
      <c r="C4" s="55"/>
      <c r="D4" s="60"/>
      <c r="E4" s="4"/>
      <c r="F4" s="4"/>
      <c r="G4" s="56"/>
    </row>
    <row r="5" spans="1:7" ht="15">
      <c r="A5" s="4" t="s">
        <v>182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175</v>
      </c>
      <c r="B7" s="4"/>
      <c r="C7" s="55"/>
      <c r="D7" s="60"/>
      <c r="E7" s="4"/>
      <c r="F7" s="4"/>
      <c r="G7" s="56"/>
    </row>
    <row r="8" spans="1:7" ht="15">
      <c r="A8" s="4" t="s">
        <v>176</v>
      </c>
      <c r="B8" s="4"/>
      <c r="C8" s="55"/>
      <c r="D8" s="60"/>
      <c r="E8" s="4"/>
      <c r="F8" s="4"/>
      <c r="G8" s="56"/>
    </row>
    <row r="9" spans="1:7" ht="15">
      <c r="A9" s="4" t="s">
        <v>177</v>
      </c>
      <c r="B9" s="4"/>
      <c r="C9" s="55"/>
      <c r="D9" s="60"/>
      <c r="E9" s="4"/>
      <c r="F9" s="4"/>
      <c r="G9" s="56"/>
    </row>
    <row r="10" spans="1:7" ht="15">
      <c r="A10" s="4" t="s">
        <v>178</v>
      </c>
      <c r="B10" s="4"/>
      <c r="C10" s="55"/>
      <c r="D10" s="60"/>
      <c r="E10" s="4"/>
      <c r="F10" s="4"/>
      <c r="G10" s="56"/>
    </row>
    <row r="11" spans="1:7" ht="15">
      <c r="A11" s="4" t="s">
        <v>183</v>
      </c>
      <c r="B11" s="4"/>
      <c r="C11" s="55"/>
      <c r="D11" s="60"/>
      <c r="E11" s="4"/>
      <c r="F11" s="4"/>
      <c r="G11" s="56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07" t="s">
        <v>163</v>
      </c>
      <c r="B13" s="207"/>
      <c r="C13" s="207"/>
      <c r="D13" s="207"/>
      <c r="E13" s="207"/>
      <c r="F13" s="207"/>
      <c r="G13" s="207"/>
      <c r="H13" s="54"/>
    </row>
    <row r="14" ht="15">
      <c r="G14" s="111" t="s">
        <v>169</v>
      </c>
    </row>
    <row r="15" spans="1:7" ht="12" customHeight="1">
      <c r="A15" s="21" t="s">
        <v>121</v>
      </c>
      <c r="B15" s="21" t="s">
        <v>125</v>
      </c>
      <c r="C15" s="22" t="s">
        <v>5</v>
      </c>
      <c r="D15" s="23" t="s">
        <v>6</v>
      </c>
      <c r="E15" s="67" t="s">
        <v>7</v>
      </c>
      <c r="F15" s="23" t="s">
        <v>8</v>
      </c>
      <c r="G15" s="23" t="s">
        <v>124</v>
      </c>
    </row>
    <row r="16" spans="1:9" ht="32.25" customHeight="1">
      <c r="A16" s="53" t="s">
        <v>129</v>
      </c>
      <c r="B16" s="2" t="s">
        <v>126</v>
      </c>
      <c r="C16" s="27"/>
      <c r="D16" s="28"/>
      <c r="E16" s="68"/>
      <c r="F16" s="28"/>
      <c r="G16" s="3">
        <f>G17+G41+G46+G57+G69+G93+G98+G122+G130+G113</f>
        <v>238797.218</v>
      </c>
      <c r="I16" s="25"/>
    </row>
    <row r="17" spans="1:7" ht="26.25" customHeight="1">
      <c r="A17" s="5" t="s">
        <v>35</v>
      </c>
      <c r="B17" s="6" t="s">
        <v>126</v>
      </c>
      <c r="C17" s="6" t="s">
        <v>62</v>
      </c>
      <c r="D17" s="6" t="s">
        <v>64</v>
      </c>
      <c r="E17" s="69"/>
      <c r="F17" s="6"/>
      <c r="G17" s="7">
        <f>G18+G22+G30+G34+G37</f>
        <v>26350.618000000002</v>
      </c>
    </row>
    <row r="18" spans="1:7" s="94" customFormat="1" ht="33.75" customHeight="1">
      <c r="A18" s="90" t="s">
        <v>66</v>
      </c>
      <c r="B18" s="91" t="s">
        <v>126</v>
      </c>
      <c r="C18" s="91" t="s">
        <v>62</v>
      </c>
      <c r="D18" s="91" t="s">
        <v>63</v>
      </c>
      <c r="E18" s="92"/>
      <c r="F18" s="91"/>
      <c r="G18" s="93">
        <f>G19</f>
        <v>1227.7</v>
      </c>
    </row>
    <row r="19" spans="1:7" ht="30">
      <c r="A19" s="8" t="s">
        <v>13</v>
      </c>
      <c r="B19" s="9" t="s">
        <v>126</v>
      </c>
      <c r="C19" s="9" t="s">
        <v>62</v>
      </c>
      <c r="D19" s="9" t="s">
        <v>63</v>
      </c>
      <c r="E19" s="70" t="s">
        <v>116</v>
      </c>
      <c r="F19" s="9"/>
      <c r="G19" s="10">
        <f>G20</f>
        <v>1227.7</v>
      </c>
    </row>
    <row r="20" spans="1:7" ht="25.5" customHeight="1">
      <c r="A20" s="8" t="s">
        <v>9</v>
      </c>
      <c r="B20" s="9" t="s">
        <v>126</v>
      </c>
      <c r="C20" s="9" t="s">
        <v>62</v>
      </c>
      <c r="D20" s="9" t="s">
        <v>63</v>
      </c>
      <c r="E20" s="70" t="s">
        <v>117</v>
      </c>
      <c r="F20" s="9"/>
      <c r="G20" s="10">
        <f>G21</f>
        <v>1227.7</v>
      </c>
    </row>
    <row r="21" spans="1:7" ht="15">
      <c r="A21" s="8" t="s">
        <v>67</v>
      </c>
      <c r="B21" s="9" t="s">
        <v>126</v>
      </c>
      <c r="C21" s="9" t="s">
        <v>62</v>
      </c>
      <c r="D21" s="9" t="s">
        <v>63</v>
      </c>
      <c r="E21" s="70" t="s">
        <v>117</v>
      </c>
      <c r="F21" s="9" t="s">
        <v>65</v>
      </c>
      <c r="G21" s="10">
        <v>1227.7</v>
      </c>
    </row>
    <row r="22" spans="1:7" s="94" customFormat="1" ht="35.25" customHeight="1">
      <c r="A22" s="90" t="s">
        <v>73</v>
      </c>
      <c r="B22" s="91" t="s">
        <v>126</v>
      </c>
      <c r="C22" s="91" t="s">
        <v>62</v>
      </c>
      <c r="D22" s="91" t="s">
        <v>83</v>
      </c>
      <c r="E22" s="92"/>
      <c r="F22" s="91"/>
      <c r="G22" s="93">
        <f>G23</f>
        <v>24124.7</v>
      </c>
    </row>
    <row r="23" spans="1:7" ht="33.75" customHeight="1">
      <c r="A23" s="8" t="s">
        <v>13</v>
      </c>
      <c r="B23" s="9" t="s">
        <v>126</v>
      </c>
      <c r="C23" s="9" t="s">
        <v>62</v>
      </c>
      <c r="D23" s="9" t="s">
        <v>83</v>
      </c>
      <c r="E23" s="70" t="s">
        <v>116</v>
      </c>
      <c r="F23" s="9"/>
      <c r="G23" s="10">
        <f>G24</f>
        <v>24124.7</v>
      </c>
    </row>
    <row r="24" spans="1:7" ht="21.75" customHeight="1">
      <c r="A24" s="8" t="s">
        <v>10</v>
      </c>
      <c r="B24" s="9" t="s">
        <v>126</v>
      </c>
      <c r="C24" s="9" t="s">
        <v>62</v>
      </c>
      <c r="D24" s="9" t="s">
        <v>83</v>
      </c>
      <c r="E24" s="70" t="s">
        <v>118</v>
      </c>
      <c r="F24" s="9"/>
      <c r="G24" s="10">
        <f>G25+G26+G27+G28+G29</f>
        <v>24124.7</v>
      </c>
    </row>
    <row r="25" spans="1:7" ht="21" customHeight="1">
      <c r="A25" s="8" t="s">
        <v>67</v>
      </c>
      <c r="B25" s="9" t="s">
        <v>126</v>
      </c>
      <c r="C25" s="9" t="s">
        <v>62</v>
      </c>
      <c r="D25" s="9" t="s">
        <v>83</v>
      </c>
      <c r="E25" s="70" t="s">
        <v>118</v>
      </c>
      <c r="F25" s="11" t="s">
        <v>65</v>
      </c>
      <c r="G25" s="10">
        <v>18020.7</v>
      </c>
    </row>
    <row r="26" spans="1:9" ht="52.5" customHeight="1">
      <c r="A26" s="8" t="s">
        <v>69</v>
      </c>
      <c r="B26" s="9" t="s">
        <v>126</v>
      </c>
      <c r="C26" s="9" t="s">
        <v>62</v>
      </c>
      <c r="D26" s="9" t="s">
        <v>83</v>
      </c>
      <c r="E26" s="70" t="s">
        <v>118</v>
      </c>
      <c r="F26" s="11" t="s">
        <v>71</v>
      </c>
      <c r="G26" s="37">
        <v>1584</v>
      </c>
      <c r="I26" s="25"/>
    </row>
    <row r="27" spans="1:7" ht="34.5" customHeight="1">
      <c r="A27" s="8" t="s">
        <v>164</v>
      </c>
      <c r="B27" s="9" t="s">
        <v>126</v>
      </c>
      <c r="C27" s="9" t="s">
        <v>62</v>
      </c>
      <c r="D27" s="9" t="s">
        <v>83</v>
      </c>
      <c r="E27" s="70" t="s">
        <v>118</v>
      </c>
      <c r="F27" s="11" t="s">
        <v>72</v>
      </c>
      <c r="G27" s="37">
        <v>4284.4</v>
      </c>
    </row>
    <row r="28" spans="1:7" ht="36" customHeight="1">
      <c r="A28" s="8" t="s">
        <v>77</v>
      </c>
      <c r="B28" s="9" t="s">
        <v>126</v>
      </c>
      <c r="C28" s="9" t="s">
        <v>62</v>
      </c>
      <c r="D28" s="9" t="s">
        <v>83</v>
      </c>
      <c r="E28" s="70" t="s">
        <v>118</v>
      </c>
      <c r="F28" s="11" t="s">
        <v>79</v>
      </c>
      <c r="G28" s="10">
        <v>124.7</v>
      </c>
    </row>
    <row r="29" spans="1:7" ht="36" customHeight="1">
      <c r="A29" s="8" t="s">
        <v>113</v>
      </c>
      <c r="B29" s="9" t="s">
        <v>126</v>
      </c>
      <c r="C29" s="9" t="s">
        <v>62</v>
      </c>
      <c r="D29" s="9" t="s">
        <v>83</v>
      </c>
      <c r="E29" s="70" t="s">
        <v>118</v>
      </c>
      <c r="F29" s="11" t="s">
        <v>78</v>
      </c>
      <c r="G29" s="10">
        <v>110.9</v>
      </c>
    </row>
    <row r="30" spans="1:7" ht="32.25" customHeight="1">
      <c r="A30" s="90" t="s">
        <v>122</v>
      </c>
      <c r="B30" s="91" t="s">
        <v>126</v>
      </c>
      <c r="C30" s="91" t="s">
        <v>62</v>
      </c>
      <c r="D30" s="91" t="s">
        <v>96</v>
      </c>
      <c r="E30" s="92"/>
      <c r="F30" s="91"/>
      <c r="G30" s="93">
        <f>G31</f>
        <v>547.2</v>
      </c>
    </row>
    <row r="31" spans="1:7" ht="28.5" customHeight="1">
      <c r="A31" s="8" t="s">
        <v>123</v>
      </c>
      <c r="B31" s="9" t="s">
        <v>126</v>
      </c>
      <c r="C31" s="9" t="s">
        <v>62</v>
      </c>
      <c r="D31" s="9" t="s">
        <v>96</v>
      </c>
      <c r="E31" s="70" t="s">
        <v>144</v>
      </c>
      <c r="F31" s="11"/>
      <c r="G31" s="10">
        <f>G32</f>
        <v>547.2</v>
      </c>
    </row>
    <row r="32" spans="1:7" ht="36" customHeight="1">
      <c r="A32" s="35" t="s">
        <v>141</v>
      </c>
      <c r="B32" s="9" t="s">
        <v>126</v>
      </c>
      <c r="C32" s="9" t="s">
        <v>62</v>
      </c>
      <c r="D32" s="9" t="s">
        <v>96</v>
      </c>
      <c r="E32" s="70" t="s">
        <v>145</v>
      </c>
      <c r="F32" s="11"/>
      <c r="G32" s="10">
        <f>G33</f>
        <v>547.2</v>
      </c>
    </row>
    <row r="33" spans="1:7" ht="36.75" customHeight="1">
      <c r="A33" s="8" t="s">
        <v>164</v>
      </c>
      <c r="B33" s="9" t="s">
        <v>126</v>
      </c>
      <c r="C33" s="9" t="s">
        <v>62</v>
      </c>
      <c r="D33" s="9" t="s">
        <v>96</v>
      </c>
      <c r="E33" s="70" t="s">
        <v>145</v>
      </c>
      <c r="F33" s="11" t="s">
        <v>72</v>
      </c>
      <c r="G33" s="10">
        <v>547.2</v>
      </c>
    </row>
    <row r="34" spans="1:7" s="94" customFormat="1" ht="21.75" customHeight="1">
      <c r="A34" s="90" t="s">
        <v>11</v>
      </c>
      <c r="B34" s="91" t="s">
        <v>126</v>
      </c>
      <c r="C34" s="91" t="s">
        <v>62</v>
      </c>
      <c r="D34" s="91" t="s">
        <v>84</v>
      </c>
      <c r="E34" s="92"/>
      <c r="F34" s="91"/>
      <c r="G34" s="93">
        <f>G35</f>
        <v>201.01799999999997</v>
      </c>
    </row>
    <row r="35" spans="1:7" ht="21.75" customHeight="1">
      <c r="A35" s="8" t="s">
        <v>11</v>
      </c>
      <c r="B35" s="9" t="s">
        <v>126</v>
      </c>
      <c r="C35" s="9" t="s">
        <v>62</v>
      </c>
      <c r="D35" s="9" t="s">
        <v>84</v>
      </c>
      <c r="E35" s="70" t="s">
        <v>86</v>
      </c>
      <c r="F35" s="9"/>
      <c r="G35" s="10">
        <f>G36</f>
        <v>201.01799999999997</v>
      </c>
    </row>
    <row r="36" spans="1:7" ht="16.5" customHeight="1">
      <c r="A36" s="8" t="s">
        <v>74</v>
      </c>
      <c r="B36" s="9" t="s">
        <v>126</v>
      </c>
      <c r="C36" s="9" t="s">
        <v>62</v>
      </c>
      <c r="D36" s="9" t="s">
        <v>84</v>
      </c>
      <c r="E36" s="70" t="s">
        <v>86</v>
      </c>
      <c r="F36" s="9" t="s">
        <v>87</v>
      </c>
      <c r="G36" s="10">
        <f>1000-283-81.682-9-425.3</f>
        <v>201.01799999999997</v>
      </c>
    </row>
    <row r="37" spans="1:7" s="94" customFormat="1" ht="32.25" customHeight="1">
      <c r="A37" s="90" t="s">
        <v>36</v>
      </c>
      <c r="B37" s="91" t="s">
        <v>126</v>
      </c>
      <c r="C37" s="91" t="s">
        <v>62</v>
      </c>
      <c r="D37" s="91" t="s">
        <v>76</v>
      </c>
      <c r="E37" s="92"/>
      <c r="F37" s="91"/>
      <c r="G37" s="93">
        <f>G38+G40</f>
        <v>250</v>
      </c>
    </row>
    <row r="38" spans="1:7" ht="45" customHeight="1">
      <c r="A38" s="8" t="s">
        <v>12</v>
      </c>
      <c r="B38" s="9" t="s">
        <v>126</v>
      </c>
      <c r="C38" s="9" t="s">
        <v>62</v>
      </c>
      <c r="D38" s="9" t="s">
        <v>76</v>
      </c>
      <c r="E38" s="70" t="s">
        <v>119</v>
      </c>
      <c r="F38" s="9"/>
      <c r="G38" s="10">
        <f>G39</f>
        <v>250</v>
      </c>
    </row>
    <row r="39" spans="1:7" ht="30">
      <c r="A39" s="8" t="s">
        <v>164</v>
      </c>
      <c r="B39" s="9" t="s">
        <v>126</v>
      </c>
      <c r="C39" s="9" t="s">
        <v>62</v>
      </c>
      <c r="D39" s="9" t="s">
        <v>76</v>
      </c>
      <c r="E39" s="70" t="s">
        <v>88</v>
      </c>
      <c r="F39" s="9" t="s">
        <v>72</v>
      </c>
      <c r="G39" s="10">
        <f>500+150-400</f>
        <v>250</v>
      </c>
    </row>
    <row r="40" spans="1:7" ht="75" hidden="1">
      <c r="A40" s="8" t="s">
        <v>159</v>
      </c>
      <c r="B40" s="9" t="s">
        <v>126</v>
      </c>
      <c r="C40" s="9" t="s">
        <v>62</v>
      </c>
      <c r="D40" s="9" t="s">
        <v>76</v>
      </c>
      <c r="E40" s="70" t="s">
        <v>158</v>
      </c>
      <c r="F40" s="9" t="s">
        <v>160</v>
      </c>
      <c r="G40" s="10">
        <v>0</v>
      </c>
    </row>
    <row r="41" spans="1:7" s="89" customFormat="1" ht="15.75">
      <c r="A41" s="5" t="s">
        <v>37</v>
      </c>
      <c r="B41" s="6" t="s">
        <v>126</v>
      </c>
      <c r="C41" s="6" t="s">
        <v>63</v>
      </c>
      <c r="D41" s="6" t="s">
        <v>64</v>
      </c>
      <c r="E41" s="69"/>
      <c r="F41" s="6"/>
      <c r="G41" s="12">
        <f>G42</f>
        <v>996</v>
      </c>
    </row>
    <row r="42" spans="1:7" s="89" customFormat="1" ht="30">
      <c r="A42" s="90" t="s">
        <v>38</v>
      </c>
      <c r="B42" s="91" t="s">
        <v>126</v>
      </c>
      <c r="C42" s="91" t="s">
        <v>63</v>
      </c>
      <c r="D42" s="91" t="s">
        <v>82</v>
      </c>
      <c r="E42" s="92"/>
      <c r="F42" s="91"/>
      <c r="G42" s="93">
        <f>G43</f>
        <v>996</v>
      </c>
    </row>
    <row r="43" spans="1:7" ht="30">
      <c r="A43" s="8" t="s">
        <v>13</v>
      </c>
      <c r="B43" s="9" t="s">
        <v>126</v>
      </c>
      <c r="C43" s="9" t="s">
        <v>63</v>
      </c>
      <c r="D43" s="9" t="s">
        <v>82</v>
      </c>
      <c r="E43" s="70" t="s">
        <v>187</v>
      </c>
      <c r="F43" s="9"/>
      <c r="G43" s="10">
        <f>G44</f>
        <v>996</v>
      </c>
    </row>
    <row r="44" spans="1:7" ht="45" customHeight="1">
      <c r="A44" s="8" t="s">
        <v>14</v>
      </c>
      <c r="B44" s="9" t="s">
        <v>126</v>
      </c>
      <c r="C44" s="9" t="s">
        <v>63</v>
      </c>
      <c r="D44" s="9" t="s">
        <v>82</v>
      </c>
      <c r="E44" s="70" t="s">
        <v>186</v>
      </c>
      <c r="F44" s="9"/>
      <c r="G44" s="10">
        <f>G45</f>
        <v>996</v>
      </c>
    </row>
    <row r="45" spans="1:7" ht="34.5" customHeight="1">
      <c r="A45" s="8" t="s">
        <v>115</v>
      </c>
      <c r="B45" s="9" t="s">
        <v>126</v>
      </c>
      <c r="C45" s="9" t="s">
        <v>63</v>
      </c>
      <c r="D45" s="9" t="s">
        <v>82</v>
      </c>
      <c r="E45" s="70" t="s">
        <v>185</v>
      </c>
      <c r="F45" s="9" t="s">
        <v>81</v>
      </c>
      <c r="G45" s="10">
        <f>1066-70</f>
        <v>996</v>
      </c>
    </row>
    <row r="46" spans="1:7" s="89" customFormat="1" ht="33.75" customHeight="1">
      <c r="A46" s="5" t="s">
        <v>39</v>
      </c>
      <c r="B46" s="6" t="s">
        <v>126</v>
      </c>
      <c r="C46" s="6" t="s">
        <v>82</v>
      </c>
      <c r="D46" s="6" t="s">
        <v>64</v>
      </c>
      <c r="E46" s="69"/>
      <c r="F46" s="6"/>
      <c r="G46" s="12">
        <f>G47+G54</f>
        <v>516.9</v>
      </c>
    </row>
    <row r="47" spans="1:7" s="94" customFormat="1" ht="63" customHeight="1">
      <c r="A47" s="90" t="s">
        <v>40</v>
      </c>
      <c r="B47" s="91" t="s">
        <v>126</v>
      </c>
      <c r="C47" s="91" t="s">
        <v>82</v>
      </c>
      <c r="D47" s="91" t="s">
        <v>85</v>
      </c>
      <c r="E47" s="92"/>
      <c r="F47" s="91"/>
      <c r="G47" s="93">
        <f>G48+G51</f>
        <v>116.6</v>
      </c>
    </row>
    <row r="48" spans="1:7" ht="48.75" customHeight="1">
      <c r="A48" s="8" t="s">
        <v>93</v>
      </c>
      <c r="B48" s="9" t="s">
        <v>126</v>
      </c>
      <c r="C48" s="9" t="s">
        <v>82</v>
      </c>
      <c r="D48" s="9" t="s">
        <v>85</v>
      </c>
      <c r="E48" s="70" t="s">
        <v>89</v>
      </c>
      <c r="F48" s="9"/>
      <c r="G48" s="10">
        <f>G49</f>
        <v>83.1</v>
      </c>
    </row>
    <row r="49" spans="1:7" ht="62.25" customHeight="1">
      <c r="A49" s="8" t="s">
        <v>15</v>
      </c>
      <c r="B49" s="9" t="s">
        <v>126</v>
      </c>
      <c r="C49" s="9" t="s">
        <v>82</v>
      </c>
      <c r="D49" s="9" t="s">
        <v>85</v>
      </c>
      <c r="E49" s="70" t="s">
        <v>90</v>
      </c>
      <c r="F49" s="9"/>
      <c r="G49" s="10">
        <f>G50</f>
        <v>83.1</v>
      </c>
    </row>
    <row r="50" spans="1:7" ht="33.75" customHeight="1">
      <c r="A50" s="8" t="s">
        <v>164</v>
      </c>
      <c r="B50" s="9" t="s">
        <v>126</v>
      </c>
      <c r="C50" s="9" t="s">
        <v>82</v>
      </c>
      <c r="D50" s="9" t="s">
        <v>85</v>
      </c>
      <c r="E50" s="70" t="s">
        <v>90</v>
      </c>
      <c r="F50" s="9" t="s">
        <v>72</v>
      </c>
      <c r="G50" s="10">
        <f>133.1-50</f>
        <v>83.1</v>
      </c>
    </row>
    <row r="51" spans="1:7" s="94" customFormat="1" ht="35.25" customHeight="1">
      <c r="A51" s="90" t="s">
        <v>16</v>
      </c>
      <c r="B51" s="91" t="s">
        <v>126</v>
      </c>
      <c r="C51" s="91" t="s">
        <v>82</v>
      </c>
      <c r="D51" s="91" t="s">
        <v>85</v>
      </c>
      <c r="E51" s="92" t="s">
        <v>91</v>
      </c>
      <c r="F51" s="91"/>
      <c r="G51" s="93">
        <f>G52</f>
        <v>33.5</v>
      </c>
    </row>
    <row r="52" spans="1:7" ht="51.75" customHeight="1">
      <c r="A52" s="8" t="s">
        <v>41</v>
      </c>
      <c r="B52" s="9" t="s">
        <v>126</v>
      </c>
      <c r="C52" s="9" t="s">
        <v>82</v>
      </c>
      <c r="D52" s="9" t="s">
        <v>85</v>
      </c>
      <c r="E52" s="70" t="s">
        <v>92</v>
      </c>
      <c r="F52" s="9"/>
      <c r="G52" s="10">
        <f>G53</f>
        <v>33.5</v>
      </c>
    </row>
    <row r="53" spans="1:7" ht="36" customHeight="1">
      <c r="A53" s="8" t="s">
        <v>164</v>
      </c>
      <c r="B53" s="9" t="s">
        <v>126</v>
      </c>
      <c r="C53" s="9" t="s">
        <v>82</v>
      </c>
      <c r="D53" s="9" t="s">
        <v>85</v>
      </c>
      <c r="E53" s="70" t="s">
        <v>92</v>
      </c>
      <c r="F53" s="9" t="s">
        <v>72</v>
      </c>
      <c r="G53" s="10">
        <f>103.5-70</f>
        <v>33.5</v>
      </c>
    </row>
    <row r="54" spans="1:7" s="94" customFormat="1" ht="45.75" customHeight="1">
      <c r="A54" s="90" t="s">
        <v>42</v>
      </c>
      <c r="B54" s="91" t="s">
        <v>126</v>
      </c>
      <c r="C54" s="91" t="s">
        <v>82</v>
      </c>
      <c r="D54" s="91" t="s">
        <v>94</v>
      </c>
      <c r="E54" s="92"/>
      <c r="F54" s="91"/>
      <c r="G54" s="93">
        <f>G55</f>
        <v>400.29999999999995</v>
      </c>
    </row>
    <row r="55" spans="1:7" ht="63" customHeight="1">
      <c r="A55" s="8" t="s">
        <v>17</v>
      </c>
      <c r="B55" s="9" t="s">
        <v>126</v>
      </c>
      <c r="C55" s="9" t="s">
        <v>82</v>
      </c>
      <c r="D55" s="9" t="s">
        <v>94</v>
      </c>
      <c r="E55" s="70" t="s">
        <v>100</v>
      </c>
      <c r="F55" s="9"/>
      <c r="G55" s="10">
        <f>G56</f>
        <v>400.29999999999995</v>
      </c>
    </row>
    <row r="56" spans="1:7" ht="30">
      <c r="A56" s="8" t="s">
        <v>164</v>
      </c>
      <c r="B56" s="9" t="s">
        <v>126</v>
      </c>
      <c r="C56" s="9" t="s">
        <v>82</v>
      </c>
      <c r="D56" s="9" t="s">
        <v>94</v>
      </c>
      <c r="E56" s="70" t="s">
        <v>114</v>
      </c>
      <c r="F56" s="9" t="s">
        <v>72</v>
      </c>
      <c r="G56" s="10">
        <f>680.3-280</f>
        <v>400.29999999999995</v>
      </c>
    </row>
    <row r="57" spans="1:7" s="89" customFormat="1" ht="18.75" customHeight="1">
      <c r="A57" s="5" t="s">
        <v>43</v>
      </c>
      <c r="B57" s="6" t="s">
        <v>126</v>
      </c>
      <c r="C57" s="6" t="s">
        <v>83</v>
      </c>
      <c r="D57" s="6" t="s">
        <v>64</v>
      </c>
      <c r="E57" s="69"/>
      <c r="F57" s="6"/>
      <c r="G57" s="12">
        <f>G58+G64</f>
        <v>27426.7</v>
      </c>
    </row>
    <row r="58" spans="1:7" s="94" customFormat="1" ht="34.5" customHeight="1">
      <c r="A58" s="90" t="s">
        <v>188</v>
      </c>
      <c r="B58" s="91" t="s">
        <v>126</v>
      </c>
      <c r="C58" s="91" t="s">
        <v>83</v>
      </c>
      <c r="D58" s="91" t="s">
        <v>85</v>
      </c>
      <c r="E58" s="92"/>
      <c r="F58" s="91"/>
      <c r="G58" s="93">
        <f>G59+G62</f>
        <v>22555.7</v>
      </c>
    </row>
    <row r="59" spans="1:7" ht="30">
      <c r="A59" s="8" t="s">
        <v>193</v>
      </c>
      <c r="B59" s="9" t="s">
        <v>126</v>
      </c>
      <c r="C59" s="9" t="s">
        <v>83</v>
      </c>
      <c r="D59" s="9" t="s">
        <v>85</v>
      </c>
      <c r="E59" s="70" t="s">
        <v>101</v>
      </c>
      <c r="F59" s="9"/>
      <c r="G59" s="10">
        <f>G60</f>
        <v>22555.7</v>
      </c>
    </row>
    <row r="60" spans="1:7" ht="97.5" customHeight="1">
      <c r="A60" s="8" t="s">
        <v>44</v>
      </c>
      <c r="B60" s="9" t="s">
        <v>126</v>
      </c>
      <c r="C60" s="9" t="s">
        <v>83</v>
      </c>
      <c r="D60" s="9" t="s">
        <v>85</v>
      </c>
      <c r="E60" s="70" t="s">
        <v>101</v>
      </c>
      <c r="F60" s="9"/>
      <c r="G60" s="10">
        <f>G61</f>
        <v>22555.7</v>
      </c>
    </row>
    <row r="61" spans="1:7" ht="35.25" customHeight="1">
      <c r="A61" s="8" t="s">
        <v>164</v>
      </c>
      <c r="B61" s="9" t="s">
        <v>126</v>
      </c>
      <c r="C61" s="9" t="s">
        <v>83</v>
      </c>
      <c r="D61" s="9" t="s">
        <v>85</v>
      </c>
      <c r="E61" s="70" t="s">
        <v>101</v>
      </c>
      <c r="F61" s="9" t="s">
        <v>72</v>
      </c>
      <c r="G61" s="10">
        <f>22455.7+100</f>
        <v>22555.7</v>
      </c>
    </row>
    <row r="62" spans="1:7" ht="95.25" customHeight="1" hidden="1">
      <c r="A62" s="8" t="s">
        <v>44</v>
      </c>
      <c r="B62" s="9" t="s">
        <v>126</v>
      </c>
      <c r="C62" s="9" t="s">
        <v>83</v>
      </c>
      <c r="D62" s="9" t="s">
        <v>85</v>
      </c>
      <c r="E62" s="51" t="s">
        <v>142</v>
      </c>
      <c r="F62" s="9"/>
      <c r="G62" s="10">
        <f>G63</f>
        <v>0</v>
      </c>
    </row>
    <row r="63" spans="1:7" ht="35.25" customHeight="1" hidden="1">
      <c r="A63" s="8" t="s">
        <v>70</v>
      </c>
      <c r="B63" s="9" t="s">
        <v>126</v>
      </c>
      <c r="C63" s="9" t="s">
        <v>83</v>
      </c>
      <c r="D63" s="9" t="s">
        <v>85</v>
      </c>
      <c r="E63" s="51" t="s">
        <v>142</v>
      </c>
      <c r="F63" s="9" t="s">
        <v>72</v>
      </c>
      <c r="G63" s="10">
        <v>0</v>
      </c>
    </row>
    <row r="64" spans="1:7" ht="33.75" customHeight="1">
      <c r="A64" s="90" t="s">
        <v>18</v>
      </c>
      <c r="B64" s="91" t="s">
        <v>126</v>
      </c>
      <c r="C64" s="91" t="s">
        <v>83</v>
      </c>
      <c r="D64" s="91" t="s">
        <v>99</v>
      </c>
      <c r="E64" s="92"/>
      <c r="F64" s="91"/>
      <c r="G64" s="93">
        <f>G65+G67</f>
        <v>4871</v>
      </c>
    </row>
    <row r="65" spans="1:7" ht="34.5" customHeight="1" hidden="1">
      <c r="A65" s="8" t="s">
        <v>45</v>
      </c>
      <c r="B65" s="9" t="s">
        <v>126</v>
      </c>
      <c r="C65" s="9" t="s">
        <v>83</v>
      </c>
      <c r="D65" s="9" t="s">
        <v>99</v>
      </c>
      <c r="E65" s="70" t="s">
        <v>102</v>
      </c>
      <c r="F65" s="9"/>
      <c r="G65" s="10">
        <f>G66</f>
        <v>0</v>
      </c>
    </row>
    <row r="66" spans="1:7" ht="33.75" customHeight="1" hidden="1">
      <c r="A66" s="8" t="s">
        <v>70</v>
      </c>
      <c r="B66" s="9" t="s">
        <v>126</v>
      </c>
      <c r="C66" s="9" t="s">
        <v>83</v>
      </c>
      <c r="D66" s="9" t="s">
        <v>99</v>
      </c>
      <c r="E66" s="70" t="s">
        <v>102</v>
      </c>
      <c r="F66" s="9" t="s">
        <v>72</v>
      </c>
      <c r="G66" s="10">
        <f>1000-1000</f>
        <v>0</v>
      </c>
    </row>
    <row r="67" spans="1:7" ht="31.5" customHeight="1">
      <c r="A67" s="8" t="s">
        <v>19</v>
      </c>
      <c r="B67" s="9" t="s">
        <v>126</v>
      </c>
      <c r="C67" s="9" t="s">
        <v>83</v>
      </c>
      <c r="D67" s="9" t="s">
        <v>99</v>
      </c>
      <c r="E67" s="70" t="s">
        <v>103</v>
      </c>
      <c r="F67" s="9"/>
      <c r="G67" s="10">
        <f>G68</f>
        <v>4871</v>
      </c>
    </row>
    <row r="68" spans="1:7" ht="32.25" customHeight="1">
      <c r="A68" s="8" t="s">
        <v>164</v>
      </c>
      <c r="B68" s="9" t="s">
        <v>126</v>
      </c>
      <c r="C68" s="9" t="s">
        <v>83</v>
      </c>
      <c r="D68" s="9" t="s">
        <v>99</v>
      </c>
      <c r="E68" s="70" t="s">
        <v>103</v>
      </c>
      <c r="F68" s="9" t="s">
        <v>72</v>
      </c>
      <c r="G68" s="10">
        <v>4871</v>
      </c>
    </row>
    <row r="69" spans="1:8" s="89" customFormat="1" ht="30" customHeight="1">
      <c r="A69" s="5" t="s">
        <v>46</v>
      </c>
      <c r="B69" s="6" t="s">
        <v>126</v>
      </c>
      <c r="C69" s="6" t="s">
        <v>95</v>
      </c>
      <c r="D69" s="6" t="s">
        <v>64</v>
      </c>
      <c r="E69" s="69"/>
      <c r="F69" s="6"/>
      <c r="G69" s="12">
        <f>G70+G77+G80</f>
        <v>128545.19999999998</v>
      </c>
      <c r="H69" s="115"/>
    </row>
    <row r="70" spans="1:7" s="94" customFormat="1" ht="24" customHeight="1">
      <c r="A70" s="90" t="s">
        <v>21</v>
      </c>
      <c r="B70" s="91" t="s">
        <v>126</v>
      </c>
      <c r="C70" s="91" t="s">
        <v>95</v>
      </c>
      <c r="D70" s="91" t="s">
        <v>62</v>
      </c>
      <c r="E70" s="92"/>
      <c r="F70" s="91"/>
      <c r="G70" s="93">
        <f>G72+G73+G74+G75</f>
        <v>44565.3</v>
      </c>
    </row>
    <row r="71" spans="1:7" s="94" customFormat="1" ht="57.75" customHeight="1">
      <c r="A71" s="35" t="s">
        <v>298</v>
      </c>
      <c r="B71" s="9" t="s">
        <v>126</v>
      </c>
      <c r="C71" s="9" t="s">
        <v>95</v>
      </c>
      <c r="D71" s="9" t="s">
        <v>62</v>
      </c>
      <c r="E71" s="41" t="s">
        <v>216</v>
      </c>
      <c r="F71" s="91"/>
      <c r="G71" s="37">
        <f>G72+G73+G74</f>
        <v>27964.4</v>
      </c>
    </row>
    <row r="72" spans="1:8" s="94" customFormat="1" ht="77.25" customHeight="1">
      <c r="A72" s="35" t="s">
        <v>166</v>
      </c>
      <c r="B72" s="9" t="s">
        <v>126</v>
      </c>
      <c r="C72" s="9" t="s">
        <v>95</v>
      </c>
      <c r="D72" s="9" t="s">
        <v>62</v>
      </c>
      <c r="E72" s="41" t="s">
        <v>180</v>
      </c>
      <c r="F72" s="9" t="s">
        <v>72</v>
      </c>
      <c r="G72" s="37">
        <v>7068.2</v>
      </c>
      <c r="H72" s="200"/>
    </row>
    <row r="73" spans="1:8" s="94" customFormat="1" ht="51.75" customHeight="1">
      <c r="A73" s="35" t="s">
        <v>167</v>
      </c>
      <c r="B73" s="9" t="s">
        <v>126</v>
      </c>
      <c r="C73" s="9" t="s">
        <v>95</v>
      </c>
      <c r="D73" s="9" t="s">
        <v>62</v>
      </c>
      <c r="E73" s="41" t="s">
        <v>181</v>
      </c>
      <c r="F73" s="9" t="s">
        <v>72</v>
      </c>
      <c r="G73" s="37">
        <v>11150</v>
      </c>
      <c r="H73" s="200"/>
    </row>
    <row r="74" spans="1:8" s="94" customFormat="1" ht="57.75" customHeight="1">
      <c r="A74" s="35" t="s">
        <v>168</v>
      </c>
      <c r="B74" s="9" t="s">
        <v>126</v>
      </c>
      <c r="C74" s="9" t="s">
        <v>95</v>
      </c>
      <c r="D74" s="9" t="s">
        <v>62</v>
      </c>
      <c r="E74" s="41" t="s">
        <v>181</v>
      </c>
      <c r="F74" s="9" t="s">
        <v>72</v>
      </c>
      <c r="G74" s="37">
        <v>9746.2</v>
      </c>
      <c r="H74" s="201"/>
    </row>
    <row r="75" spans="1:9" ht="23.25" customHeight="1">
      <c r="A75" s="8" t="s">
        <v>22</v>
      </c>
      <c r="B75" s="9" t="s">
        <v>126</v>
      </c>
      <c r="C75" s="9" t="s">
        <v>95</v>
      </c>
      <c r="D75" s="9" t="s">
        <v>62</v>
      </c>
      <c r="E75" s="70" t="s">
        <v>146</v>
      </c>
      <c r="F75" s="9"/>
      <c r="G75" s="10">
        <f>G76</f>
        <v>16600.9</v>
      </c>
      <c r="I75" s="117"/>
    </row>
    <row r="76" spans="1:7" ht="30">
      <c r="A76" s="8" t="s">
        <v>164</v>
      </c>
      <c r="B76" s="9" t="s">
        <v>126</v>
      </c>
      <c r="C76" s="9" t="s">
        <v>95</v>
      </c>
      <c r="D76" s="9" t="s">
        <v>62</v>
      </c>
      <c r="E76" s="70" t="s">
        <v>146</v>
      </c>
      <c r="F76" s="9" t="s">
        <v>72</v>
      </c>
      <c r="G76" s="10">
        <f>15880.9+770.1-50.1</f>
        <v>16600.9</v>
      </c>
    </row>
    <row r="77" spans="1:7" s="89" customFormat="1" ht="18.75" customHeight="1">
      <c r="A77" s="5" t="s">
        <v>23</v>
      </c>
      <c r="B77" s="6" t="s">
        <v>126</v>
      </c>
      <c r="C77" s="6" t="s">
        <v>95</v>
      </c>
      <c r="D77" s="6" t="s">
        <v>63</v>
      </c>
      <c r="E77" s="69"/>
      <c r="F77" s="6"/>
      <c r="G77" s="12">
        <f>G78</f>
        <v>43693.6</v>
      </c>
    </row>
    <row r="78" spans="1:7" ht="17.25" customHeight="1">
      <c r="A78" s="8" t="s">
        <v>104</v>
      </c>
      <c r="B78" s="9" t="s">
        <v>126</v>
      </c>
      <c r="C78" s="9" t="s">
        <v>95</v>
      </c>
      <c r="D78" s="9" t="s">
        <v>63</v>
      </c>
      <c r="E78" s="70" t="s">
        <v>147</v>
      </c>
      <c r="F78" s="9"/>
      <c r="G78" s="10">
        <f>G79</f>
        <v>43693.6</v>
      </c>
    </row>
    <row r="79" spans="1:7" ht="30">
      <c r="A79" s="8" t="s">
        <v>164</v>
      </c>
      <c r="B79" s="9" t="s">
        <v>126</v>
      </c>
      <c r="C79" s="9" t="s">
        <v>95</v>
      </c>
      <c r="D79" s="9" t="s">
        <v>63</v>
      </c>
      <c r="E79" s="70" t="s">
        <v>147</v>
      </c>
      <c r="F79" s="9" t="s">
        <v>72</v>
      </c>
      <c r="G79" s="10">
        <v>43693.6</v>
      </c>
    </row>
    <row r="80" spans="1:7" s="89" customFormat="1" ht="17.25" customHeight="1">
      <c r="A80" s="5" t="s">
        <v>24</v>
      </c>
      <c r="B80" s="6" t="s">
        <v>126</v>
      </c>
      <c r="C80" s="6" t="s">
        <v>95</v>
      </c>
      <c r="D80" s="6" t="s">
        <v>82</v>
      </c>
      <c r="E80" s="69"/>
      <c r="F80" s="6"/>
      <c r="G80" s="12">
        <f>G81+G85+G87+G89+G91+G83</f>
        <v>40286.299999999996</v>
      </c>
    </row>
    <row r="81" spans="1:7" s="99" customFormat="1" ht="18.75" customHeight="1">
      <c r="A81" s="95" t="s">
        <v>47</v>
      </c>
      <c r="B81" s="96" t="s">
        <v>126</v>
      </c>
      <c r="C81" s="96" t="s">
        <v>95</v>
      </c>
      <c r="D81" s="96" t="s">
        <v>82</v>
      </c>
      <c r="E81" s="97" t="s">
        <v>148</v>
      </c>
      <c r="F81" s="96"/>
      <c r="G81" s="98">
        <f>G82</f>
        <v>11018.1</v>
      </c>
    </row>
    <row r="82" spans="1:7" ht="33.75" customHeight="1">
      <c r="A82" s="8" t="s">
        <v>164</v>
      </c>
      <c r="B82" s="9" t="s">
        <v>126</v>
      </c>
      <c r="C82" s="9" t="s">
        <v>95</v>
      </c>
      <c r="D82" s="9" t="s">
        <v>82</v>
      </c>
      <c r="E82" s="70" t="s">
        <v>148</v>
      </c>
      <c r="F82" s="9" t="s">
        <v>72</v>
      </c>
      <c r="G82" s="10">
        <v>11018.1</v>
      </c>
    </row>
    <row r="83" spans="1:7" ht="62.25" customHeight="1" hidden="1">
      <c r="A83" s="8" t="s">
        <v>48</v>
      </c>
      <c r="B83" s="9" t="s">
        <v>126</v>
      </c>
      <c r="C83" s="9" t="s">
        <v>95</v>
      </c>
      <c r="D83" s="9" t="s">
        <v>82</v>
      </c>
      <c r="E83" s="51" t="s">
        <v>143</v>
      </c>
      <c r="F83" s="9"/>
      <c r="G83" s="10">
        <f>G84</f>
        <v>0</v>
      </c>
    </row>
    <row r="84" spans="1:7" ht="31.5" customHeight="1" hidden="1">
      <c r="A84" s="8" t="s">
        <v>70</v>
      </c>
      <c r="B84" s="9" t="s">
        <v>126</v>
      </c>
      <c r="C84" s="9" t="s">
        <v>95</v>
      </c>
      <c r="D84" s="9" t="s">
        <v>82</v>
      </c>
      <c r="E84" s="51" t="s">
        <v>143</v>
      </c>
      <c r="F84" s="9" t="s">
        <v>72</v>
      </c>
      <c r="G84" s="10"/>
    </row>
    <row r="85" spans="1:7" s="99" customFormat="1" ht="63" customHeight="1">
      <c r="A85" s="95" t="s">
        <v>48</v>
      </c>
      <c r="B85" s="96" t="s">
        <v>126</v>
      </c>
      <c r="C85" s="96" t="s">
        <v>95</v>
      </c>
      <c r="D85" s="96" t="s">
        <v>82</v>
      </c>
      <c r="E85" s="97" t="s">
        <v>149</v>
      </c>
      <c r="F85" s="96"/>
      <c r="G85" s="98">
        <f>G86</f>
        <v>16191.5</v>
      </c>
    </row>
    <row r="86" spans="1:7" ht="30">
      <c r="A86" s="8" t="s">
        <v>164</v>
      </c>
      <c r="B86" s="9" t="s">
        <v>126</v>
      </c>
      <c r="C86" s="9" t="s">
        <v>95</v>
      </c>
      <c r="D86" s="9" t="s">
        <v>82</v>
      </c>
      <c r="E86" s="70" t="s">
        <v>149</v>
      </c>
      <c r="F86" s="9" t="s">
        <v>72</v>
      </c>
      <c r="G86" s="10">
        <v>16191.5</v>
      </c>
    </row>
    <row r="87" spans="1:7" s="99" customFormat="1" ht="19.5" customHeight="1">
      <c r="A87" s="95" t="s">
        <v>25</v>
      </c>
      <c r="B87" s="96" t="s">
        <v>126</v>
      </c>
      <c r="C87" s="96" t="s">
        <v>95</v>
      </c>
      <c r="D87" s="96" t="s">
        <v>82</v>
      </c>
      <c r="E87" s="97" t="s">
        <v>150</v>
      </c>
      <c r="F87" s="96"/>
      <c r="G87" s="98">
        <f>G88</f>
        <v>2634.1</v>
      </c>
    </row>
    <row r="88" spans="1:7" ht="33.75" customHeight="1">
      <c r="A88" s="8" t="s">
        <v>164</v>
      </c>
      <c r="B88" s="9" t="s">
        <v>126</v>
      </c>
      <c r="C88" s="9" t="s">
        <v>95</v>
      </c>
      <c r="D88" s="9" t="s">
        <v>82</v>
      </c>
      <c r="E88" s="70" t="s">
        <v>150</v>
      </c>
      <c r="F88" s="9" t="s">
        <v>72</v>
      </c>
      <c r="G88" s="10">
        <f>2984.1-350</f>
        <v>2634.1</v>
      </c>
    </row>
    <row r="89" spans="1:7" s="99" customFormat="1" ht="44.25" customHeight="1">
      <c r="A89" s="95" t="s">
        <v>26</v>
      </c>
      <c r="B89" s="96" t="s">
        <v>126</v>
      </c>
      <c r="C89" s="96" t="s">
        <v>95</v>
      </c>
      <c r="D89" s="96" t="s">
        <v>82</v>
      </c>
      <c r="E89" s="97" t="s">
        <v>151</v>
      </c>
      <c r="F89" s="96"/>
      <c r="G89" s="98">
        <f>G90</f>
        <v>4823.099999999999</v>
      </c>
    </row>
    <row r="90" spans="1:7" ht="36.75" customHeight="1">
      <c r="A90" s="8" t="s">
        <v>164</v>
      </c>
      <c r="B90" s="9" t="s">
        <v>126</v>
      </c>
      <c r="C90" s="9" t="s">
        <v>95</v>
      </c>
      <c r="D90" s="9" t="s">
        <v>82</v>
      </c>
      <c r="E90" s="70" t="s">
        <v>151</v>
      </c>
      <c r="F90" s="9" t="s">
        <v>72</v>
      </c>
      <c r="G90" s="10">
        <f>7070-846.1-1400.8</f>
        <v>4823.099999999999</v>
      </c>
    </row>
    <row r="91" spans="1:7" s="99" customFormat="1" ht="49.5" customHeight="1">
      <c r="A91" s="95" t="s">
        <v>27</v>
      </c>
      <c r="B91" s="96" t="s">
        <v>126</v>
      </c>
      <c r="C91" s="96" t="s">
        <v>95</v>
      </c>
      <c r="D91" s="96" t="s">
        <v>82</v>
      </c>
      <c r="E91" s="97" t="s">
        <v>152</v>
      </c>
      <c r="F91" s="96"/>
      <c r="G91" s="98">
        <f>G92</f>
        <v>5619.5</v>
      </c>
    </row>
    <row r="92" spans="1:7" ht="30">
      <c r="A92" s="8" t="s">
        <v>164</v>
      </c>
      <c r="B92" s="9" t="s">
        <v>126</v>
      </c>
      <c r="C92" s="9" t="s">
        <v>95</v>
      </c>
      <c r="D92" s="9" t="s">
        <v>82</v>
      </c>
      <c r="E92" s="70" t="s">
        <v>152</v>
      </c>
      <c r="F92" s="9" t="s">
        <v>72</v>
      </c>
      <c r="G92" s="10">
        <v>5619.5</v>
      </c>
    </row>
    <row r="93" spans="1:7" s="89" customFormat="1" ht="22.5" customHeight="1">
      <c r="A93" s="5" t="s">
        <v>49</v>
      </c>
      <c r="B93" s="6" t="s">
        <v>126</v>
      </c>
      <c r="C93" s="6" t="s">
        <v>96</v>
      </c>
      <c r="D93" s="6" t="s">
        <v>64</v>
      </c>
      <c r="E93" s="69"/>
      <c r="F93" s="6"/>
      <c r="G93" s="12">
        <f>G94</f>
        <v>1010</v>
      </c>
    </row>
    <row r="94" spans="1:7" s="94" customFormat="1" ht="30" customHeight="1">
      <c r="A94" s="90" t="s">
        <v>28</v>
      </c>
      <c r="B94" s="91" t="s">
        <v>126</v>
      </c>
      <c r="C94" s="91" t="s">
        <v>96</v>
      </c>
      <c r="D94" s="91" t="s">
        <v>96</v>
      </c>
      <c r="E94" s="92"/>
      <c r="F94" s="91"/>
      <c r="G94" s="93">
        <f>G95</f>
        <v>1010</v>
      </c>
    </row>
    <row r="95" spans="1:7" ht="31.5" customHeight="1">
      <c r="A95" s="8" t="s">
        <v>29</v>
      </c>
      <c r="B95" s="9" t="s">
        <v>126</v>
      </c>
      <c r="C95" s="9" t="s">
        <v>96</v>
      </c>
      <c r="D95" s="9" t="s">
        <v>96</v>
      </c>
      <c r="E95" s="70" t="s">
        <v>153</v>
      </c>
      <c r="F95" s="9"/>
      <c r="G95" s="10">
        <f>G96</f>
        <v>1010</v>
      </c>
    </row>
    <row r="96" spans="1:7" ht="33" customHeight="1">
      <c r="A96" s="8" t="s">
        <v>30</v>
      </c>
      <c r="B96" s="9" t="s">
        <v>126</v>
      </c>
      <c r="C96" s="9" t="s">
        <v>96</v>
      </c>
      <c r="D96" s="9" t="s">
        <v>96</v>
      </c>
      <c r="E96" s="70" t="s">
        <v>153</v>
      </c>
      <c r="F96" s="9"/>
      <c r="G96" s="10">
        <f>G97</f>
        <v>1010</v>
      </c>
    </row>
    <row r="97" spans="1:7" ht="36" customHeight="1">
      <c r="A97" s="8" t="s">
        <v>164</v>
      </c>
      <c r="B97" s="9" t="s">
        <v>126</v>
      </c>
      <c r="C97" s="9" t="s">
        <v>96</v>
      </c>
      <c r="D97" s="9" t="s">
        <v>96</v>
      </c>
      <c r="E97" s="70" t="s">
        <v>153</v>
      </c>
      <c r="F97" s="9" t="s">
        <v>72</v>
      </c>
      <c r="G97" s="10">
        <v>1010</v>
      </c>
    </row>
    <row r="98" spans="1:7" s="89" customFormat="1" ht="15.75">
      <c r="A98" s="5" t="s">
        <v>50</v>
      </c>
      <c r="B98" s="6" t="s">
        <v>126</v>
      </c>
      <c r="C98" s="6" t="s">
        <v>97</v>
      </c>
      <c r="D98" s="6" t="s">
        <v>64</v>
      </c>
      <c r="E98" s="69"/>
      <c r="F98" s="6"/>
      <c r="G98" s="12">
        <f>G99</f>
        <v>25912.499999999996</v>
      </c>
    </row>
    <row r="99" spans="1:7" s="94" customFormat="1" ht="15">
      <c r="A99" s="90" t="s">
        <v>31</v>
      </c>
      <c r="B99" s="91" t="s">
        <v>126</v>
      </c>
      <c r="C99" s="91" t="s">
        <v>97</v>
      </c>
      <c r="D99" s="91" t="s">
        <v>62</v>
      </c>
      <c r="E99" s="92"/>
      <c r="F99" s="100"/>
      <c r="G99" s="101">
        <f>G101+G112+G100</f>
        <v>25912.499999999996</v>
      </c>
    </row>
    <row r="100" spans="1:7" s="94" customFormat="1" ht="30">
      <c r="A100" s="44" t="s">
        <v>139</v>
      </c>
      <c r="B100" s="9" t="s">
        <v>126</v>
      </c>
      <c r="C100" s="9" t="s">
        <v>97</v>
      </c>
      <c r="D100" s="9" t="s">
        <v>62</v>
      </c>
      <c r="E100" s="41" t="s">
        <v>191</v>
      </c>
      <c r="F100" s="36" t="s">
        <v>138</v>
      </c>
      <c r="G100" s="37">
        <f>100+200</f>
        <v>300</v>
      </c>
    </row>
    <row r="101" spans="1:7" ht="37.5" customHeight="1">
      <c r="A101" s="8" t="s">
        <v>105</v>
      </c>
      <c r="B101" s="9" t="s">
        <v>126</v>
      </c>
      <c r="C101" s="9" t="s">
        <v>97</v>
      </c>
      <c r="D101" s="9" t="s">
        <v>62</v>
      </c>
      <c r="E101" s="71" t="s">
        <v>106</v>
      </c>
      <c r="F101" s="13"/>
      <c r="G101" s="14">
        <f>G104+G108+G102</f>
        <v>25352.499999999996</v>
      </c>
    </row>
    <row r="102" spans="1:7" s="99" customFormat="1" ht="31.5" customHeight="1">
      <c r="A102" s="95" t="s">
        <v>107</v>
      </c>
      <c r="B102" s="96" t="s">
        <v>126</v>
      </c>
      <c r="C102" s="96" t="s">
        <v>97</v>
      </c>
      <c r="D102" s="96" t="s">
        <v>62</v>
      </c>
      <c r="E102" s="102" t="s">
        <v>108</v>
      </c>
      <c r="F102" s="103"/>
      <c r="G102" s="104">
        <f>G103</f>
        <v>907.8</v>
      </c>
    </row>
    <row r="103" spans="1:7" s="99" customFormat="1" ht="31.5" customHeight="1">
      <c r="A103" s="8" t="s">
        <v>164</v>
      </c>
      <c r="B103" s="9" t="s">
        <v>126</v>
      </c>
      <c r="C103" s="9" t="s">
        <v>97</v>
      </c>
      <c r="D103" s="9" t="s">
        <v>62</v>
      </c>
      <c r="E103" s="71" t="s">
        <v>108</v>
      </c>
      <c r="F103" s="9" t="s">
        <v>72</v>
      </c>
      <c r="G103" s="10">
        <f>778.8+129</f>
        <v>907.8</v>
      </c>
    </row>
    <row r="104" spans="1:7" s="99" customFormat="1" ht="31.5" customHeight="1">
      <c r="A104" s="95" t="s">
        <v>109</v>
      </c>
      <c r="B104" s="96" t="s">
        <v>126</v>
      </c>
      <c r="C104" s="96" t="s">
        <v>97</v>
      </c>
      <c r="D104" s="96" t="s">
        <v>62</v>
      </c>
      <c r="E104" s="97" t="s">
        <v>110</v>
      </c>
      <c r="F104" s="96"/>
      <c r="G104" s="98">
        <f>G105+G107</f>
        <v>22004.699999999997</v>
      </c>
    </row>
    <row r="105" spans="1:7" ht="32.25" customHeight="1">
      <c r="A105" s="8" t="s">
        <v>51</v>
      </c>
      <c r="B105" s="9" t="s">
        <v>126</v>
      </c>
      <c r="C105" s="9" t="s">
        <v>97</v>
      </c>
      <c r="D105" s="9" t="s">
        <v>62</v>
      </c>
      <c r="E105" s="70" t="s">
        <v>110</v>
      </c>
      <c r="F105" s="9">
        <v>611</v>
      </c>
      <c r="G105" s="10">
        <v>20483.1</v>
      </c>
    </row>
    <row r="106" spans="1:7" ht="97.5" customHeight="1">
      <c r="A106" s="35" t="s">
        <v>217</v>
      </c>
      <c r="B106" s="9" t="s">
        <v>126</v>
      </c>
      <c r="C106" s="9" t="s">
        <v>97</v>
      </c>
      <c r="D106" s="9" t="s">
        <v>62</v>
      </c>
      <c r="E106" s="51" t="s">
        <v>189</v>
      </c>
      <c r="F106" s="9"/>
      <c r="G106" s="10">
        <v>1521.6</v>
      </c>
    </row>
    <row r="107" spans="1:7" ht="126.75" customHeight="1">
      <c r="A107" s="35" t="s">
        <v>190</v>
      </c>
      <c r="B107" s="9" t="s">
        <v>126</v>
      </c>
      <c r="C107" s="36" t="s">
        <v>97</v>
      </c>
      <c r="D107" s="36" t="s">
        <v>62</v>
      </c>
      <c r="E107" s="51" t="s">
        <v>189</v>
      </c>
      <c r="F107" s="36" t="s">
        <v>138</v>
      </c>
      <c r="G107" s="37">
        <v>1521.6</v>
      </c>
    </row>
    <row r="108" spans="1:7" s="99" customFormat="1" ht="21" customHeight="1">
      <c r="A108" s="95" t="s">
        <v>32</v>
      </c>
      <c r="B108" s="96" t="s">
        <v>126</v>
      </c>
      <c r="C108" s="96" t="s">
        <v>97</v>
      </c>
      <c r="D108" s="96" t="s">
        <v>62</v>
      </c>
      <c r="E108" s="102" t="s">
        <v>111</v>
      </c>
      <c r="F108" s="105"/>
      <c r="G108" s="98">
        <f>G109+G110</f>
        <v>2440</v>
      </c>
    </row>
    <row r="109" spans="1:7" ht="33.75" customHeight="1">
      <c r="A109" s="8" t="s">
        <v>51</v>
      </c>
      <c r="B109" s="9" t="s">
        <v>126</v>
      </c>
      <c r="C109" s="9" t="s">
        <v>97</v>
      </c>
      <c r="D109" s="9" t="s">
        <v>62</v>
      </c>
      <c r="E109" s="71" t="s">
        <v>140</v>
      </c>
      <c r="F109" s="9">
        <v>611</v>
      </c>
      <c r="G109" s="10">
        <v>2440</v>
      </c>
    </row>
    <row r="110" spans="1:7" ht="33.75" customHeight="1" hidden="1">
      <c r="A110" s="8" t="s">
        <v>139</v>
      </c>
      <c r="B110" s="9" t="s">
        <v>126</v>
      </c>
      <c r="C110" s="9" t="s">
        <v>97</v>
      </c>
      <c r="D110" s="9" t="s">
        <v>62</v>
      </c>
      <c r="E110" s="71" t="s">
        <v>140</v>
      </c>
      <c r="F110" s="9" t="s">
        <v>138</v>
      </c>
      <c r="G110" s="10"/>
    </row>
    <row r="111" spans="1:7" ht="96" customHeight="1">
      <c r="A111" s="35" t="s">
        <v>217</v>
      </c>
      <c r="B111" s="9" t="s">
        <v>126</v>
      </c>
      <c r="C111" s="9" t="s">
        <v>97</v>
      </c>
      <c r="D111" s="9" t="s">
        <v>62</v>
      </c>
      <c r="E111" s="51" t="s">
        <v>189</v>
      </c>
      <c r="F111" s="9"/>
      <c r="G111" s="10">
        <v>260</v>
      </c>
    </row>
    <row r="112" spans="1:7" ht="126.75" customHeight="1">
      <c r="A112" s="35" t="s">
        <v>190</v>
      </c>
      <c r="B112" s="9" t="s">
        <v>126</v>
      </c>
      <c r="C112" s="9" t="s">
        <v>97</v>
      </c>
      <c r="D112" s="9" t="s">
        <v>62</v>
      </c>
      <c r="E112" s="51" t="s">
        <v>189</v>
      </c>
      <c r="F112" s="9" t="s">
        <v>138</v>
      </c>
      <c r="G112" s="10">
        <v>260</v>
      </c>
    </row>
    <row r="113" spans="1:7" s="89" customFormat="1" ht="23.25" customHeight="1">
      <c r="A113" s="5" t="s">
        <v>52</v>
      </c>
      <c r="B113" s="6" t="s">
        <v>126</v>
      </c>
      <c r="C113" s="6" t="s">
        <v>98</v>
      </c>
      <c r="D113" s="6" t="s">
        <v>64</v>
      </c>
      <c r="E113" s="69"/>
      <c r="F113" s="6"/>
      <c r="G113" s="12">
        <f>G114+G118</f>
        <v>5691.8</v>
      </c>
    </row>
    <row r="114" spans="1:7" s="94" customFormat="1" ht="21.75" customHeight="1">
      <c r="A114" s="90" t="s">
        <v>33</v>
      </c>
      <c r="B114" s="91" t="s">
        <v>126</v>
      </c>
      <c r="C114" s="91" t="s">
        <v>98</v>
      </c>
      <c r="D114" s="91" t="s">
        <v>62</v>
      </c>
      <c r="E114" s="92"/>
      <c r="F114" s="91"/>
      <c r="G114" s="93">
        <f>G115</f>
        <v>746.3</v>
      </c>
    </row>
    <row r="115" spans="1:7" ht="33.75" customHeight="1">
      <c r="A115" s="8" t="s">
        <v>53</v>
      </c>
      <c r="B115" s="9" t="s">
        <v>126</v>
      </c>
      <c r="C115" s="9" t="s">
        <v>98</v>
      </c>
      <c r="D115" s="9" t="s">
        <v>62</v>
      </c>
      <c r="E115" s="70" t="s">
        <v>154</v>
      </c>
      <c r="F115" s="9"/>
      <c r="G115" s="10">
        <f>G116</f>
        <v>746.3</v>
      </c>
    </row>
    <row r="116" spans="1:7" ht="48" customHeight="1">
      <c r="A116" s="8" t="s">
        <v>34</v>
      </c>
      <c r="B116" s="9" t="s">
        <v>126</v>
      </c>
      <c r="C116" s="9" t="s">
        <v>98</v>
      </c>
      <c r="D116" s="9" t="s">
        <v>62</v>
      </c>
      <c r="E116" s="70" t="s">
        <v>155</v>
      </c>
      <c r="F116" s="9"/>
      <c r="G116" s="10">
        <f>G117</f>
        <v>746.3</v>
      </c>
    </row>
    <row r="117" spans="1:7" ht="20.25" customHeight="1">
      <c r="A117" s="8" t="s">
        <v>80</v>
      </c>
      <c r="B117" s="9" t="s">
        <v>126</v>
      </c>
      <c r="C117" s="9" t="s">
        <v>98</v>
      </c>
      <c r="D117" s="9" t="s">
        <v>62</v>
      </c>
      <c r="E117" s="70" t="s">
        <v>155</v>
      </c>
      <c r="F117" s="9" t="s">
        <v>120</v>
      </c>
      <c r="G117" s="10">
        <v>746.3</v>
      </c>
    </row>
    <row r="118" spans="1:7" ht="32.25" customHeight="1">
      <c r="A118" s="35" t="s">
        <v>243</v>
      </c>
      <c r="B118" s="9" t="s">
        <v>126</v>
      </c>
      <c r="C118" s="9" t="s">
        <v>98</v>
      </c>
      <c r="D118" s="9" t="s">
        <v>82</v>
      </c>
      <c r="E118" s="41" t="s">
        <v>297</v>
      </c>
      <c r="F118" s="9"/>
      <c r="G118" s="37">
        <f>G119</f>
        <v>4945.5</v>
      </c>
    </row>
    <row r="119" spans="1:7" ht="90.75" customHeight="1">
      <c r="A119" s="35" t="s">
        <v>244</v>
      </c>
      <c r="B119" s="9" t="s">
        <v>126</v>
      </c>
      <c r="C119" s="9" t="s">
        <v>98</v>
      </c>
      <c r="D119" s="9" t="s">
        <v>82</v>
      </c>
      <c r="E119" s="41" t="s">
        <v>297</v>
      </c>
      <c r="F119" s="9"/>
      <c r="G119" s="37">
        <f>G120+G121</f>
        <v>4945.5</v>
      </c>
    </row>
    <row r="120" spans="1:7" ht="60.75" customHeight="1">
      <c r="A120" s="35" t="s">
        <v>245</v>
      </c>
      <c r="B120" s="9" t="s">
        <v>126</v>
      </c>
      <c r="C120" s="9" t="s">
        <v>98</v>
      </c>
      <c r="D120" s="9" t="s">
        <v>82</v>
      </c>
      <c r="E120" s="41" t="s">
        <v>297</v>
      </c>
      <c r="F120" s="9" t="s">
        <v>197</v>
      </c>
      <c r="G120" s="37">
        <v>4896</v>
      </c>
    </row>
    <row r="121" spans="1:7" ht="67.5" customHeight="1">
      <c r="A121" s="35" t="s">
        <v>246</v>
      </c>
      <c r="B121" s="9" t="s">
        <v>126</v>
      </c>
      <c r="C121" s="9" t="s">
        <v>98</v>
      </c>
      <c r="D121" s="9" t="s">
        <v>82</v>
      </c>
      <c r="E121" s="41" t="s">
        <v>297</v>
      </c>
      <c r="F121" s="9" t="s">
        <v>197</v>
      </c>
      <c r="G121" s="37">
        <v>49.5</v>
      </c>
    </row>
    <row r="122" spans="1:7" s="89" customFormat="1" ht="22.5" customHeight="1">
      <c r="A122" s="5" t="s">
        <v>54</v>
      </c>
      <c r="B122" s="6" t="s">
        <v>126</v>
      </c>
      <c r="C122" s="6" t="s">
        <v>84</v>
      </c>
      <c r="D122" s="6" t="s">
        <v>64</v>
      </c>
      <c r="E122" s="69"/>
      <c r="F122" s="6"/>
      <c r="G122" s="12">
        <f>G123</f>
        <v>21447.4</v>
      </c>
    </row>
    <row r="123" spans="1:7" s="94" customFormat="1" ht="23.25" customHeight="1">
      <c r="A123" s="90" t="s">
        <v>55</v>
      </c>
      <c r="B123" s="91" t="s">
        <v>126</v>
      </c>
      <c r="C123" s="91" t="s">
        <v>84</v>
      </c>
      <c r="D123" s="91" t="s">
        <v>62</v>
      </c>
      <c r="E123" s="92"/>
      <c r="F123" s="91"/>
      <c r="G123" s="93">
        <f>G125+G129+G124</f>
        <v>21447.4</v>
      </c>
    </row>
    <row r="124" spans="1:7" s="94" customFormat="1" ht="36" customHeight="1">
      <c r="A124" s="44" t="s">
        <v>139</v>
      </c>
      <c r="B124" s="9" t="s">
        <v>126</v>
      </c>
      <c r="C124" s="9" t="s">
        <v>84</v>
      </c>
      <c r="D124" s="9" t="s">
        <v>62</v>
      </c>
      <c r="E124" s="41" t="s">
        <v>191</v>
      </c>
      <c r="F124" s="36" t="s">
        <v>138</v>
      </c>
      <c r="G124" s="37">
        <v>100</v>
      </c>
    </row>
    <row r="125" spans="1:7" ht="30.75" customHeight="1">
      <c r="A125" s="8" t="s">
        <v>56</v>
      </c>
      <c r="B125" s="9" t="s">
        <v>126</v>
      </c>
      <c r="C125" s="9" t="s">
        <v>84</v>
      </c>
      <c r="D125" s="9" t="s">
        <v>62</v>
      </c>
      <c r="E125" s="70" t="s">
        <v>75</v>
      </c>
      <c r="F125" s="9"/>
      <c r="G125" s="10">
        <f>G126+G127</f>
        <v>21100</v>
      </c>
    </row>
    <row r="126" spans="1:7" ht="36" customHeight="1">
      <c r="A126" s="8" t="s">
        <v>51</v>
      </c>
      <c r="B126" s="9" t="s">
        <v>126</v>
      </c>
      <c r="C126" s="9" t="s">
        <v>84</v>
      </c>
      <c r="D126" s="9" t="s">
        <v>62</v>
      </c>
      <c r="E126" s="70" t="s">
        <v>75</v>
      </c>
      <c r="F126" s="9" t="s">
        <v>112</v>
      </c>
      <c r="G126" s="10">
        <v>16000</v>
      </c>
    </row>
    <row r="127" spans="1:7" ht="33" customHeight="1">
      <c r="A127" s="8" t="s">
        <v>139</v>
      </c>
      <c r="B127" s="9" t="s">
        <v>126</v>
      </c>
      <c r="C127" s="9" t="s">
        <v>84</v>
      </c>
      <c r="D127" s="9" t="s">
        <v>62</v>
      </c>
      <c r="E127" s="70" t="s">
        <v>75</v>
      </c>
      <c r="F127" s="9" t="s">
        <v>138</v>
      </c>
      <c r="G127" s="26">
        <f>4600+500</f>
        <v>5100</v>
      </c>
    </row>
    <row r="128" spans="1:7" ht="97.5" customHeight="1">
      <c r="A128" s="35" t="s">
        <v>217</v>
      </c>
      <c r="B128" s="9" t="s">
        <v>126</v>
      </c>
      <c r="C128" s="9" t="s">
        <v>84</v>
      </c>
      <c r="D128" s="9" t="s">
        <v>62</v>
      </c>
      <c r="E128" s="51" t="s">
        <v>189</v>
      </c>
      <c r="F128" s="9"/>
      <c r="G128" s="10">
        <v>247.4</v>
      </c>
    </row>
    <row r="129" spans="1:7" ht="123.75" customHeight="1">
      <c r="A129" s="35" t="s">
        <v>190</v>
      </c>
      <c r="B129" s="9" t="s">
        <v>126</v>
      </c>
      <c r="C129" s="9" t="s">
        <v>84</v>
      </c>
      <c r="D129" s="9" t="s">
        <v>62</v>
      </c>
      <c r="E129" s="51" t="s">
        <v>189</v>
      </c>
      <c r="F129" s="9" t="s">
        <v>138</v>
      </c>
      <c r="G129" s="26">
        <v>247.4</v>
      </c>
    </row>
    <row r="130" spans="1:7" s="89" customFormat="1" ht="24.75" customHeight="1">
      <c r="A130" s="5" t="s">
        <v>57</v>
      </c>
      <c r="B130" s="6" t="s">
        <v>126</v>
      </c>
      <c r="C130" s="6" t="s">
        <v>99</v>
      </c>
      <c r="D130" s="6" t="s">
        <v>64</v>
      </c>
      <c r="E130" s="69"/>
      <c r="F130" s="15"/>
      <c r="G130" s="16">
        <f>G131</f>
        <v>900.1</v>
      </c>
    </row>
    <row r="131" spans="1:7" s="94" customFormat="1" ht="30" customHeight="1">
      <c r="A131" s="90" t="s">
        <v>58</v>
      </c>
      <c r="B131" s="91" t="s">
        <v>126</v>
      </c>
      <c r="C131" s="91" t="s">
        <v>99</v>
      </c>
      <c r="D131" s="91" t="s">
        <v>63</v>
      </c>
      <c r="E131" s="92"/>
      <c r="F131" s="91"/>
      <c r="G131" s="93">
        <f>G132</f>
        <v>900.1</v>
      </c>
    </row>
    <row r="132" spans="1:7" ht="48" customHeight="1">
      <c r="A132" s="8" t="s">
        <v>60</v>
      </c>
      <c r="B132" s="9" t="s">
        <v>126</v>
      </c>
      <c r="C132" s="9" t="s">
        <v>99</v>
      </c>
      <c r="D132" s="9" t="s">
        <v>63</v>
      </c>
      <c r="E132" s="71" t="s">
        <v>156</v>
      </c>
      <c r="F132" s="9"/>
      <c r="G132" s="10">
        <f>G133</f>
        <v>900.1</v>
      </c>
    </row>
    <row r="133" spans="1:7" ht="32.25" customHeight="1">
      <c r="A133" s="8" t="s">
        <v>164</v>
      </c>
      <c r="B133" s="9" t="s">
        <v>126</v>
      </c>
      <c r="C133" s="9" t="s">
        <v>99</v>
      </c>
      <c r="D133" s="9" t="s">
        <v>63</v>
      </c>
      <c r="E133" s="71" t="s">
        <v>157</v>
      </c>
      <c r="F133" s="11" t="s">
        <v>72</v>
      </c>
      <c r="G133" s="10">
        <v>900.1</v>
      </c>
    </row>
    <row r="134" spans="1:7" s="89" customFormat="1" ht="33.75" customHeight="1">
      <c r="A134" s="5" t="s">
        <v>128</v>
      </c>
      <c r="B134" s="106" t="s">
        <v>127</v>
      </c>
      <c r="C134" s="106"/>
      <c r="D134" s="6"/>
      <c r="E134" s="107"/>
      <c r="F134" s="108"/>
      <c r="G134" s="110">
        <f>G135</f>
        <v>4877.2</v>
      </c>
    </row>
    <row r="135" spans="1:7" s="94" customFormat="1" ht="52.5" customHeight="1">
      <c r="A135" s="90" t="s">
        <v>68</v>
      </c>
      <c r="B135" s="91" t="s">
        <v>127</v>
      </c>
      <c r="C135" s="91" t="s">
        <v>62</v>
      </c>
      <c r="D135" s="91" t="s">
        <v>82</v>
      </c>
      <c r="E135" s="92"/>
      <c r="F135" s="91"/>
      <c r="G135" s="93">
        <f>G136</f>
        <v>4877.2</v>
      </c>
    </row>
    <row r="136" spans="1:7" ht="32.25" customHeight="1">
      <c r="A136" s="8" t="s">
        <v>13</v>
      </c>
      <c r="B136" s="9" t="s">
        <v>127</v>
      </c>
      <c r="C136" s="9" t="s">
        <v>62</v>
      </c>
      <c r="D136" s="9" t="s">
        <v>82</v>
      </c>
      <c r="E136" s="70" t="s">
        <v>116</v>
      </c>
      <c r="F136" s="11"/>
      <c r="G136" s="52">
        <f>G137+G142</f>
        <v>4877.2</v>
      </c>
    </row>
    <row r="137" spans="1:7" ht="21.75" customHeight="1">
      <c r="A137" s="8" t="s">
        <v>10</v>
      </c>
      <c r="B137" s="9" t="s">
        <v>127</v>
      </c>
      <c r="C137" s="9" t="s">
        <v>62</v>
      </c>
      <c r="D137" s="9" t="s">
        <v>82</v>
      </c>
      <c r="E137" s="70" t="s">
        <v>118</v>
      </c>
      <c r="F137" s="11"/>
      <c r="G137" s="10">
        <f>G138+G139+G140+G141</f>
        <v>3624.1</v>
      </c>
    </row>
    <row r="138" spans="1:7" ht="15">
      <c r="A138" s="8" t="s">
        <v>67</v>
      </c>
      <c r="B138" s="9" t="s">
        <v>127</v>
      </c>
      <c r="C138" s="9" t="s">
        <v>62</v>
      </c>
      <c r="D138" s="9" t="s">
        <v>82</v>
      </c>
      <c r="E138" s="70" t="s">
        <v>118</v>
      </c>
      <c r="F138" s="11" t="s">
        <v>65</v>
      </c>
      <c r="G138" s="10">
        <v>1605.5</v>
      </c>
    </row>
    <row r="139" spans="1:7" ht="45">
      <c r="A139" s="8" t="s">
        <v>69</v>
      </c>
      <c r="B139" s="9" t="s">
        <v>127</v>
      </c>
      <c r="C139" s="9" t="s">
        <v>62</v>
      </c>
      <c r="D139" s="9" t="s">
        <v>82</v>
      </c>
      <c r="E139" s="70" t="s">
        <v>118</v>
      </c>
      <c r="F139" s="11" t="s">
        <v>71</v>
      </c>
      <c r="G139" s="37">
        <v>153.6</v>
      </c>
    </row>
    <row r="140" spans="1:7" ht="30">
      <c r="A140" s="8" t="s">
        <v>164</v>
      </c>
      <c r="B140" s="9" t="s">
        <v>127</v>
      </c>
      <c r="C140" s="9" t="s">
        <v>62</v>
      </c>
      <c r="D140" s="9" t="s">
        <v>82</v>
      </c>
      <c r="E140" s="70" t="s">
        <v>118</v>
      </c>
      <c r="F140" s="11" t="s">
        <v>72</v>
      </c>
      <c r="G140" s="37">
        <v>1863</v>
      </c>
    </row>
    <row r="141" spans="1:7" ht="30">
      <c r="A141" s="35" t="s">
        <v>113</v>
      </c>
      <c r="B141" s="9" t="s">
        <v>127</v>
      </c>
      <c r="C141" s="9" t="s">
        <v>62</v>
      </c>
      <c r="D141" s="9" t="s">
        <v>82</v>
      </c>
      <c r="E141" s="70" t="s">
        <v>118</v>
      </c>
      <c r="F141" s="109" t="s">
        <v>78</v>
      </c>
      <c r="G141" s="45">
        <v>2</v>
      </c>
    </row>
    <row r="142" spans="1:7" ht="37.5" customHeight="1">
      <c r="A142" s="73" t="s">
        <v>161</v>
      </c>
      <c r="B142" s="9" t="s">
        <v>127</v>
      </c>
      <c r="C142" s="9" t="s">
        <v>62</v>
      </c>
      <c r="D142" s="9" t="s">
        <v>82</v>
      </c>
      <c r="E142" s="70" t="s">
        <v>162</v>
      </c>
      <c r="F142" s="109"/>
      <c r="G142" s="45">
        <f>G143</f>
        <v>1253.1</v>
      </c>
    </row>
    <row r="143" spans="1:7" ht="24.75" customHeight="1">
      <c r="A143" s="73" t="s">
        <v>67</v>
      </c>
      <c r="B143" s="9" t="s">
        <v>127</v>
      </c>
      <c r="C143" s="9" t="s">
        <v>62</v>
      </c>
      <c r="D143" s="9" t="s">
        <v>82</v>
      </c>
      <c r="E143" s="70" t="s">
        <v>162</v>
      </c>
      <c r="F143" s="109" t="s">
        <v>65</v>
      </c>
      <c r="G143" s="45">
        <v>1253.1</v>
      </c>
    </row>
    <row r="144" spans="1:7" ht="66.75" customHeight="1">
      <c r="A144" s="79" t="s">
        <v>170</v>
      </c>
      <c r="B144" s="6" t="s">
        <v>173</v>
      </c>
      <c r="C144" s="6" t="s">
        <v>62</v>
      </c>
      <c r="D144" s="6" t="s">
        <v>171</v>
      </c>
      <c r="E144" s="69"/>
      <c r="F144" s="150"/>
      <c r="G144" s="151">
        <f>G145</f>
        <v>0</v>
      </c>
    </row>
    <row r="145" spans="1:7" ht="35.25" customHeight="1">
      <c r="A145" s="148" t="s">
        <v>13</v>
      </c>
      <c r="B145" s="9" t="s">
        <v>173</v>
      </c>
      <c r="C145" s="9" t="s">
        <v>62</v>
      </c>
      <c r="D145" s="9" t="s">
        <v>171</v>
      </c>
      <c r="E145" s="70" t="s">
        <v>20</v>
      </c>
      <c r="F145" s="109"/>
      <c r="G145" s="45">
        <f>G146</f>
        <v>0</v>
      </c>
    </row>
    <row r="146" spans="1:7" ht="35.25" customHeight="1">
      <c r="A146" s="148" t="s">
        <v>172</v>
      </c>
      <c r="B146" s="9" t="s">
        <v>173</v>
      </c>
      <c r="C146" s="9" t="s">
        <v>62</v>
      </c>
      <c r="D146" s="9" t="s">
        <v>171</v>
      </c>
      <c r="E146" s="70" t="s">
        <v>20</v>
      </c>
      <c r="F146" s="109"/>
      <c r="G146" s="45">
        <f>G147</f>
        <v>0</v>
      </c>
    </row>
    <row r="147" spans="1:7" ht="36" customHeight="1">
      <c r="A147" s="149" t="s">
        <v>67</v>
      </c>
      <c r="B147" s="9" t="s">
        <v>173</v>
      </c>
      <c r="C147" s="9" t="s">
        <v>62</v>
      </c>
      <c r="D147" s="9" t="s">
        <v>171</v>
      </c>
      <c r="E147" s="70" t="s">
        <v>20</v>
      </c>
      <c r="F147" s="109" t="s">
        <v>65</v>
      </c>
      <c r="G147" s="45">
        <v>0</v>
      </c>
    </row>
    <row r="148" spans="1:8" ht="26.25" customHeight="1" thickBot="1">
      <c r="A148" s="8" t="s">
        <v>61</v>
      </c>
      <c r="B148" s="17"/>
      <c r="C148" s="18"/>
      <c r="D148" s="18"/>
      <c r="E148" s="72"/>
      <c r="F148" s="18"/>
      <c r="G148" s="19">
        <f>G134+G16+G144</f>
        <v>243674.418</v>
      </c>
      <c r="H148" s="114"/>
    </row>
    <row r="149" ht="28.5" customHeight="1" thickTop="1"/>
    <row r="150" spans="1:2" ht="15">
      <c r="A150" s="24"/>
      <c r="B150" s="24"/>
    </row>
    <row r="151" spans="1:7" ht="15">
      <c r="A151" s="24"/>
      <c r="B151" s="24"/>
      <c r="G151" s="25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</sheetData>
  <sheetProtection/>
  <mergeCells count="1">
    <mergeCell ref="A13:G13"/>
  </mergeCells>
  <printOptions/>
  <pageMargins left="0.7874015748031497" right="0.6692913385826772" top="0.8267716535433072" bottom="0.8267716535433072" header="0.3937007874015748" footer="0.3937007874015748"/>
  <pageSetup fitToHeight="7" fitToWidth="1" horizontalDpi="600" verticalDpi="600" orientation="portrait" paperSize="9" r:id="rId1"/>
  <headerFooter alignWithMargins="0">
    <oddHeader>&amp;Rстр.&amp;P из &amp;N</oddHeader>
    <oddFooter>&amp;L___________________________(Н.А.Коршунов)                              ___________________________(О.В.Кукушкина)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315"/>
  <sheetViews>
    <sheetView tabSelected="1" zoomScaleSheetLayoutView="100" workbookViewId="0" topLeftCell="B13">
      <selection activeCell="B26" sqref="B26"/>
    </sheetView>
  </sheetViews>
  <sheetFormatPr defaultColWidth="9.140625" defaultRowHeight="12"/>
  <cols>
    <col min="1" max="1" width="0.85546875" style="153" hidden="1" customWidth="1"/>
    <col min="2" max="2" width="62.28125" style="157" customWidth="1"/>
    <col min="3" max="3" width="13.28125" style="155" customWidth="1"/>
    <col min="4" max="5" width="4.7109375" style="155" customWidth="1"/>
    <col min="6" max="6" width="6.140625" style="155" customWidth="1"/>
    <col min="7" max="7" width="14.7109375" style="157" customWidth="1"/>
    <col min="8" max="8" width="19.7109375" style="157" customWidth="1"/>
    <col min="9" max="9" width="14.00390625" style="157" hidden="1" customWidth="1"/>
    <col min="10" max="10" width="15.421875" style="157" hidden="1" customWidth="1"/>
    <col min="11" max="11" width="8.8515625" style="157" customWidth="1"/>
    <col min="12" max="12" width="12.8515625" style="157" customWidth="1"/>
    <col min="13" max="16384" width="8.8515625" style="157" customWidth="1"/>
  </cols>
  <sheetData>
    <row r="1" spans="2:3" ht="15">
      <c r="B1" s="4" t="s">
        <v>3</v>
      </c>
      <c r="C1" s="154"/>
    </row>
    <row r="2" spans="2:11" ht="18" customHeight="1">
      <c r="B2" s="4" t="s">
        <v>198</v>
      </c>
      <c r="C2" s="157"/>
      <c r="G2" s="156"/>
      <c r="H2" s="158"/>
      <c r="I2" s="158"/>
      <c r="J2" s="158"/>
      <c r="K2" s="156"/>
    </row>
    <row r="3" spans="2:11" ht="18" customHeight="1">
      <c r="B3" s="4" t="s">
        <v>199</v>
      </c>
      <c r="C3" s="157"/>
      <c r="H3" s="155"/>
      <c r="I3" s="158"/>
      <c r="J3" s="158"/>
      <c r="K3" s="156"/>
    </row>
    <row r="4" spans="2:11" ht="18" customHeight="1">
      <c r="B4" s="4" t="s">
        <v>200</v>
      </c>
      <c r="C4" s="157"/>
      <c r="H4" s="154"/>
      <c r="I4" s="158"/>
      <c r="J4" s="158"/>
      <c r="K4" s="156"/>
    </row>
    <row r="5" spans="2:11" ht="18" customHeight="1">
      <c r="B5" s="4" t="s">
        <v>201</v>
      </c>
      <c r="C5" s="157"/>
      <c r="I5" s="158"/>
      <c r="J5" s="158"/>
      <c r="K5" s="156"/>
    </row>
    <row r="6" spans="2:11" ht="18" customHeight="1">
      <c r="B6" s="4"/>
      <c r="C6" s="157"/>
      <c r="I6" s="158"/>
      <c r="J6" s="158"/>
      <c r="K6" s="156"/>
    </row>
    <row r="7" spans="2:11" ht="18" customHeight="1">
      <c r="B7" s="4" t="s">
        <v>202</v>
      </c>
      <c r="C7" s="157"/>
      <c r="I7" s="158"/>
      <c r="J7" s="158"/>
      <c r="K7" s="156"/>
    </row>
    <row r="8" spans="2:11" ht="18" customHeight="1">
      <c r="B8" s="4" t="s">
        <v>198</v>
      </c>
      <c r="C8" s="157"/>
      <c r="I8" s="158"/>
      <c r="J8" s="158"/>
      <c r="K8" s="156"/>
    </row>
    <row r="9" spans="2:11" ht="17.25" customHeight="1">
      <c r="B9" s="4" t="s">
        <v>203</v>
      </c>
      <c r="C9" s="157"/>
      <c r="G9" s="156"/>
      <c r="H9" s="158"/>
      <c r="I9" s="158"/>
      <c r="J9" s="158"/>
      <c r="K9" s="156"/>
    </row>
    <row r="10" spans="2:11" ht="18" customHeight="1">
      <c r="B10" s="4" t="s">
        <v>204</v>
      </c>
      <c r="C10" s="157"/>
      <c r="G10" s="208"/>
      <c r="H10" s="208"/>
      <c r="I10" s="159"/>
      <c r="J10" s="159"/>
      <c r="K10" s="159"/>
    </row>
    <row r="11" spans="2:11" ht="18" customHeight="1">
      <c r="B11" s="4" t="s">
        <v>205</v>
      </c>
      <c r="C11" s="157"/>
      <c r="G11" s="160"/>
      <c r="H11" s="160"/>
      <c r="I11" s="160"/>
      <c r="J11" s="160"/>
      <c r="K11" s="160"/>
    </row>
    <row r="12" spans="2:11" ht="18" customHeight="1">
      <c r="B12" s="4"/>
      <c r="C12" s="157"/>
      <c r="G12" s="160"/>
      <c r="H12" s="160"/>
      <c r="I12" s="160"/>
      <c r="J12" s="160"/>
      <c r="K12" s="160"/>
    </row>
    <row r="13" spans="1:8" ht="18" customHeight="1">
      <c r="A13" s="209" t="s">
        <v>206</v>
      </c>
      <c r="B13" s="210"/>
      <c r="C13" s="210"/>
      <c r="D13" s="210"/>
      <c r="E13" s="210"/>
      <c r="F13" s="210"/>
      <c r="G13" s="210"/>
      <c r="H13" s="211"/>
    </row>
    <row r="14" spans="1:8" ht="60" customHeight="1">
      <c r="A14" s="161"/>
      <c r="B14" s="206" t="s">
        <v>207</v>
      </c>
      <c r="C14" s="206"/>
      <c r="D14" s="206"/>
      <c r="E14" s="206"/>
      <c r="F14" s="206"/>
      <c r="G14" s="206"/>
      <c r="H14" s="152"/>
    </row>
    <row r="15" spans="1:14" ht="15">
      <c r="A15" s="162"/>
      <c r="B15" s="163"/>
      <c r="C15" s="164"/>
      <c r="D15" s="164"/>
      <c r="E15" s="164"/>
      <c r="F15" s="164"/>
      <c r="G15" s="163"/>
      <c r="H15" s="165" t="s">
        <v>208</v>
      </c>
      <c r="N15" s="166"/>
    </row>
    <row r="16" spans="1:9" ht="63">
      <c r="A16" s="167" t="s">
        <v>299</v>
      </c>
      <c r="B16" s="167" t="s">
        <v>209</v>
      </c>
      <c r="C16" s="168" t="s">
        <v>7</v>
      </c>
      <c r="D16" s="168" t="s">
        <v>210</v>
      </c>
      <c r="E16" s="168" t="s">
        <v>6</v>
      </c>
      <c r="F16" s="168" t="s">
        <v>8</v>
      </c>
      <c r="G16" s="169" t="s">
        <v>211</v>
      </c>
      <c r="H16" s="167" t="s">
        <v>212</v>
      </c>
      <c r="I16" s="170"/>
    </row>
    <row r="17" spans="1:12" s="177" customFormat="1" ht="37.5" customHeight="1">
      <c r="A17" s="171"/>
      <c r="B17" s="32" t="s">
        <v>213</v>
      </c>
      <c r="C17" s="172"/>
      <c r="D17" s="173"/>
      <c r="E17" s="173"/>
      <c r="F17" s="173"/>
      <c r="G17" s="174">
        <v>34958.874</v>
      </c>
      <c r="H17" s="174">
        <v>25143.207</v>
      </c>
      <c r="I17" s="175"/>
      <c r="J17" s="176"/>
      <c r="L17" s="178"/>
    </row>
    <row r="18" spans="1:10" s="177" customFormat="1" ht="59.25" customHeight="1">
      <c r="A18" s="179">
        <v>1</v>
      </c>
      <c r="B18" s="79" t="s">
        <v>174</v>
      </c>
      <c r="C18" s="180" t="s">
        <v>131</v>
      </c>
      <c r="D18" s="181" t="s">
        <v>95</v>
      </c>
      <c r="E18" s="181" t="s">
        <v>62</v>
      </c>
      <c r="F18" s="180" t="s">
        <v>72</v>
      </c>
      <c r="G18" s="182" t="s">
        <v>132</v>
      </c>
      <c r="H18" s="182" t="s">
        <v>133</v>
      </c>
      <c r="I18" s="175"/>
      <c r="J18" s="176"/>
    </row>
    <row r="19" spans="2:8" ht="96.75" customHeight="1">
      <c r="B19" s="79" t="s">
        <v>217</v>
      </c>
      <c r="C19" s="181" t="s">
        <v>189</v>
      </c>
      <c r="D19" s="181" t="s">
        <v>97</v>
      </c>
      <c r="E19" s="181" t="s">
        <v>62</v>
      </c>
      <c r="F19" s="181" t="s">
        <v>138</v>
      </c>
      <c r="G19" s="182">
        <v>2029</v>
      </c>
      <c r="H19" s="182">
        <v>2029</v>
      </c>
    </row>
    <row r="20" spans="2:8" ht="65.25" customHeight="1">
      <c r="B20" s="79" t="s">
        <v>214</v>
      </c>
      <c r="C20" s="181" t="s">
        <v>146</v>
      </c>
      <c r="D20" s="181" t="s">
        <v>95</v>
      </c>
      <c r="E20" s="181" t="s">
        <v>62</v>
      </c>
      <c r="F20" s="181" t="s">
        <v>72</v>
      </c>
      <c r="G20" s="182">
        <v>20</v>
      </c>
      <c r="H20" s="182">
        <v>0</v>
      </c>
    </row>
    <row r="21" spans="2:8" ht="75" customHeight="1">
      <c r="B21" s="79" t="s">
        <v>244</v>
      </c>
      <c r="C21" s="181" t="s">
        <v>297</v>
      </c>
      <c r="D21" s="181" t="s">
        <v>98</v>
      </c>
      <c r="E21" s="181" t="s">
        <v>82</v>
      </c>
      <c r="F21" s="181" t="s">
        <v>197</v>
      </c>
      <c r="G21" s="182">
        <v>4945.5</v>
      </c>
      <c r="H21" s="182">
        <v>4896</v>
      </c>
    </row>
    <row r="22" spans="2:8" ht="48" customHeight="1">
      <c r="B22" s="204" t="s">
        <v>4</v>
      </c>
      <c r="C22" s="204"/>
      <c r="D22" s="204"/>
      <c r="E22" s="204"/>
      <c r="F22" s="204"/>
      <c r="G22" s="204"/>
      <c r="H22" s="204"/>
    </row>
    <row r="25" ht="15">
      <c r="G25" s="170"/>
    </row>
    <row r="26" ht="15">
      <c r="G26" s="170"/>
    </row>
    <row r="27" ht="15">
      <c r="G27" s="170"/>
    </row>
    <row r="28" ht="15">
      <c r="G28" s="170"/>
    </row>
    <row r="29" ht="15">
      <c r="G29" s="170"/>
    </row>
    <row r="30" ht="15">
      <c r="G30" s="170"/>
    </row>
    <row r="31" ht="15">
      <c r="G31" s="170"/>
    </row>
    <row r="32" ht="15">
      <c r="G32" s="170"/>
    </row>
    <row r="33" ht="15">
      <c r="G33" s="170"/>
    </row>
    <row r="34" ht="15">
      <c r="G34" s="170"/>
    </row>
    <row r="35" ht="15">
      <c r="G35" s="170"/>
    </row>
    <row r="36" ht="15">
      <c r="G36" s="170"/>
    </row>
    <row r="37" ht="15">
      <c r="G37" s="170"/>
    </row>
    <row r="38" ht="15">
      <c r="G38" s="170"/>
    </row>
    <row r="39" ht="15">
      <c r="G39" s="170"/>
    </row>
    <row r="40" ht="15">
      <c r="G40" s="170"/>
    </row>
    <row r="41" ht="15">
      <c r="G41" s="170"/>
    </row>
    <row r="42" ht="15">
      <c r="G42" s="170"/>
    </row>
    <row r="43" ht="15">
      <c r="G43" s="170"/>
    </row>
    <row r="44" ht="15">
      <c r="G44" s="170"/>
    </row>
    <row r="45" ht="15">
      <c r="G45" s="170"/>
    </row>
    <row r="46" ht="15">
      <c r="G46" s="170"/>
    </row>
    <row r="47" ht="15">
      <c r="G47" s="170"/>
    </row>
    <row r="48" ht="15">
      <c r="G48" s="170"/>
    </row>
    <row r="49" ht="15">
      <c r="G49" s="170"/>
    </row>
    <row r="50" ht="15">
      <c r="G50" s="170"/>
    </row>
    <row r="51" ht="15">
      <c r="G51" s="170"/>
    </row>
    <row r="52" ht="15">
      <c r="G52" s="170"/>
    </row>
    <row r="53" ht="15">
      <c r="G53" s="170"/>
    </row>
    <row r="54" ht="15">
      <c r="G54" s="170"/>
    </row>
    <row r="55" ht="15">
      <c r="G55" s="170"/>
    </row>
    <row r="56" ht="15">
      <c r="G56" s="170"/>
    </row>
    <row r="57" ht="15">
      <c r="G57" s="170"/>
    </row>
    <row r="58" ht="15">
      <c r="G58" s="170"/>
    </row>
    <row r="59" ht="15">
      <c r="G59" s="170"/>
    </row>
    <row r="60" ht="15">
      <c r="G60" s="170"/>
    </row>
    <row r="61" ht="15">
      <c r="G61" s="170"/>
    </row>
    <row r="62" ht="15">
      <c r="G62" s="170"/>
    </row>
    <row r="63" ht="15">
      <c r="G63" s="170"/>
    </row>
    <row r="64" ht="15">
      <c r="G64" s="170"/>
    </row>
    <row r="65" ht="15">
      <c r="G65" s="170"/>
    </row>
    <row r="66" ht="15">
      <c r="G66" s="170"/>
    </row>
    <row r="67" ht="15">
      <c r="G67" s="170"/>
    </row>
    <row r="68" ht="15">
      <c r="G68" s="170"/>
    </row>
    <row r="69" ht="15">
      <c r="G69" s="170"/>
    </row>
    <row r="70" ht="15">
      <c r="G70" s="170"/>
    </row>
    <row r="71" ht="15">
      <c r="G71" s="170"/>
    </row>
    <row r="72" ht="15">
      <c r="G72" s="170"/>
    </row>
    <row r="73" ht="15">
      <c r="G73" s="170"/>
    </row>
    <row r="74" ht="15">
      <c r="G74" s="170"/>
    </row>
    <row r="75" ht="15">
      <c r="G75" s="170"/>
    </row>
    <row r="76" ht="15">
      <c r="G76" s="170"/>
    </row>
    <row r="77" ht="15">
      <c r="G77" s="170"/>
    </row>
    <row r="78" ht="15">
      <c r="G78" s="170"/>
    </row>
    <row r="79" ht="15">
      <c r="G79" s="170"/>
    </row>
    <row r="80" ht="15">
      <c r="G80" s="170"/>
    </row>
    <row r="81" ht="15">
      <c r="G81" s="170"/>
    </row>
    <row r="82" ht="15">
      <c r="G82" s="170"/>
    </row>
    <row r="83" ht="15">
      <c r="G83" s="170"/>
    </row>
    <row r="84" ht="15">
      <c r="G84" s="170"/>
    </row>
    <row r="85" ht="15">
      <c r="G85" s="170"/>
    </row>
    <row r="86" ht="15">
      <c r="G86" s="170"/>
    </row>
    <row r="87" ht="15">
      <c r="G87" s="170"/>
    </row>
    <row r="88" ht="15">
      <c r="G88" s="170"/>
    </row>
    <row r="89" ht="15">
      <c r="G89" s="170"/>
    </row>
    <row r="90" ht="15">
      <c r="G90" s="170"/>
    </row>
    <row r="91" ht="15">
      <c r="G91" s="170"/>
    </row>
    <row r="92" ht="15">
      <c r="G92" s="170"/>
    </row>
    <row r="93" ht="15">
      <c r="G93" s="170"/>
    </row>
    <row r="94" ht="15">
      <c r="G94" s="170"/>
    </row>
    <row r="95" ht="15">
      <c r="G95" s="170"/>
    </row>
    <row r="96" ht="15">
      <c r="G96" s="170"/>
    </row>
    <row r="97" ht="15">
      <c r="G97" s="170"/>
    </row>
    <row r="98" ht="15">
      <c r="G98" s="170"/>
    </row>
    <row r="99" ht="15">
      <c r="G99" s="170"/>
    </row>
    <row r="100" ht="15">
      <c r="G100" s="170"/>
    </row>
    <row r="101" ht="15">
      <c r="G101" s="170"/>
    </row>
    <row r="102" ht="15">
      <c r="G102" s="170"/>
    </row>
    <row r="103" ht="15">
      <c r="G103" s="170"/>
    </row>
    <row r="104" ht="15">
      <c r="G104" s="170"/>
    </row>
    <row r="105" ht="15">
      <c r="G105" s="170"/>
    </row>
    <row r="106" ht="15">
      <c r="G106" s="170"/>
    </row>
    <row r="107" ht="15">
      <c r="G107" s="170"/>
    </row>
    <row r="108" ht="15">
      <c r="G108" s="170"/>
    </row>
    <row r="109" ht="15">
      <c r="G109" s="170"/>
    </row>
    <row r="110" ht="15">
      <c r="G110" s="170"/>
    </row>
    <row r="111" ht="15">
      <c r="G111" s="170"/>
    </row>
    <row r="112" ht="15">
      <c r="G112" s="170"/>
    </row>
    <row r="113" ht="15">
      <c r="G113" s="170"/>
    </row>
    <row r="114" ht="15">
      <c r="G114" s="170"/>
    </row>
    <row r="115" ht="15">
      <c r="G115" s="170"/>
    </row>
    <row r="116" ht="15">
      <c r="G116" s="170"/>
    </row>
    <row r="117" ht="15">
      <c r="G117" s="170"/>
    </row>
    <row r="118" ht="15">
      <c r="G118" s="170"/>
    </row>
    <row r="119" ht="15">
      <c r="G119" s="170"/>
    </row>
    <row r="120" ht="15">
      <c r="G120" s="170"/>
    </row>
    <row r="121" ht="15">
      <c r="G121" s="170"/>
    </row>
    <row r="122" ht="15">
      <c r="G122" s="170"/>
    </row>
    <row r="123" ht="15">
      <c r="G123" s="170"/>
    </row>
    <row r="124" ht="15">
      <c r="G124" s="170"/>
    </row>
    <row r="125" ht="15">
      <c r="G125" s="170"/>
    </row>
    <row r="126" ht="15">
      <c r="G126" s="170"/>
    </row>
    <row r="127" ht="15">
      <c r="G127" s="170"/>
    </row>
    <row r="128" ht="15">
      <c r="G128" s="170"/>
    </row>
    <row r="129" ht="15">
      <c r="G129" s="170"/>
    </row>
    <row r="130" ht="15">
      <c r="G130" s="170"/>
    </row>
    <row r="131" ht="15">
      <c r="G131" s="170"/>
    </row>
    <row r="132" ht="15">
      <c r="G132" s="170"/>
    </row>
    <row r="133" ht="15">
      <c r="G133" s="170"/>
    </row>
    <row r="134" ht="15">
      <c r="G134" s="170"/>
    </row>
    <row r="135" ht="15">
      <c r="G135" s="170"/>
    </row>
    <row r="136" ht="15">
      <c r="G136" s="170"/>
    </row>
    <row r="137" ht="15">
      <c r="G137" s="170"/>
    </row>
    <row r="138" ht="15">
      <c r="G138" s="170"/>
    </row>
    <row r="139" ht="15">
      <c r="G139" s="170"/>
    </row>
    <row r="140" ht="15">
      <c r="G140" s="170"/>
    </row>
    <row r="141" ht="15">
      <c r="G141" s="170"/>
    </row>
    <row r="142" ht="15">
      <c r="G142" s="170"/>
    </row>
    <row r="143" ht="15">
      <c r="G143" s="170"/>
    </row>
    <row r="144" ht="15">
      <c r="G144" s="170"/>
    </row>
    <row r="145" ht="15">
      <c r="G145" s="170"/>
    </row>
    <row r="146" ht="15">
      <c r="G146" s="170"/>
    </row>
    <row r="147" ht="15">
      <c r="G147" s="170"/>
    </row>
    <row r="148" ht="15">
      <c r="G148" s="170"/>
    </row>
    <row r="149" ht="15">
      <c r="G149" s="170"/>
    </row>
    <row r="150" ht="15">
      <c r="G150" s="170"/>
    </row>
    <row r="151" ht="15">
      <c r="G151" s="170"/>
    </row>
    <row r="152" ht="15">
      <c r="G152" s="170"/>
    </row>
    <row r="153" ht="15">
      <c r="G153" s="170"/>
    </row>
    <row r="154" ht="15">
      <c r="G154" s="170"/>
    </row>
    <row r="155" ht="15">
      <c r="G155" s="170"/>
    </row>
    <row r="156" ht="15">
      <c r="G156" s="170"/>
    </row>
    <row r="157" ht="15">
      <c r="G157" s="170"/>
    </row>
    <row r="158" ht="15">
      <c r="G158" s="170"/>
    </row>
    <row r="159" ht="15">
      <c r="G159" s="170"/>
    </row>
    <row r="160" ht="15">
      <c r="G160" s="170"/>
    </row>
    <row r="161" ht="15">
      <c r="G161" s="170"/>
    </row>
    <row r="162" ht="15">
      <c r="G162" s="170"/>
    </row>
    <row r="163" ht="15">
      <c r="G163" s="170"/>
    </row>
    <row r="164" ht="15">
      <c r="G164" s="170"/>
    </row>
    <row r="165" ht="15">
      <c r="G165" s="170"/>
    </row>
    <row r="166" ht="15">
      <c r="G166" s="170"/>
    </row>
    <row r="167" ht="15">
      <c r="G167" s="170"/>
    </row>
    <row r="168" ht="15">
      <c r="G168" s="170"/>
    </row>
    <row r="169" ht="15">
      <c r="G169" s="170"/>
    </row>
    <row r="170" ht="15">
      <c r="G170" s="170"/>
    </row>
    <row r="171" ht="15">
      <c r="G171" s="170"/>
    </row>
    <row r="172" ht="15">
      <c r="G172" s="170"/>
    </row>
    <row r="173" ht="15">
      <c r="G173" s="170"/>
    </row>
    <row r="174" ht="15">
      <c r="G174" s="170"/>
    </row>
    <row r="175" ht="15">
      <c r="G175" s="170"/>
    </row>
    <row r="176" ht="15">
      <c r="G176" s="170"/>
    </row>
    <row r="177" ht="15">
      <c r="G177" s="170"/>
    </row>
    <row r="178" ht="15">
      <c r="G178" s="170"/>
    </row>
    <row r="179" ht="15">
      <c r="G179" s="170"/>
    </row>
    <row r="180" ht="15">
      <c r="G180" s="170"/>
    </row>
    <row r="181" ht="15">
      <c r="G181" s="170"/>
    </row>
    <row r="182" ht="15">
      <c r="G182" s="170"/>
    </row>
    <row r="183" ht="15">
      <c r="G183" s="170"/>
    </row>
    <row r="184" ht="15">
      <c r="G184" s="170"/>
    </row>
    <row r="185" ht="15">
      <c r="G185" s="170"/>
    </row>
    <row r="186" ht="15">
      <c r="G186" s="170"/>
    </row>
    <row r="187" ht="15">
      <c r="G187" s="170"/>
    </row>
    <row r="188" ht="15">
      <c r="G188" s="170"/>
    </row>
    <row r="189" ht="15">
      <c r="G189" s="170"/>
    </row>
    <row r="190" ht="15">
      <c r="G190" s="170"/>
    </row>
    <row r="191" ht="15">
      <c r="G191" s="170"/>
    </row>
    <row r="192" ht="15">
      <c r="G192" s="170"/>
    </row>
    <row r="193" ht="15">
      <c r="G193" s="170"/>
    </row>
    <row r="194" ht="15">
      <c r="G194" s="170"/>
    </row>
    <row r="195" ht="15">
      <c r="G195" s="170"/>
    </row>
    <row r="196" ht="15">
      <c r="G196" s="170"/>
    </row>
    <row r="197" ht="15">
      <c r="G197" s="170"/>
    </row>
    <row r="198" ht="15">
      <c r="G198" s="170"/>
    </row>
    <row r="199" ht="15">
      <c r="G199" s="170"/>
    </row>
    <row r="200" ht="15">
      <c r="G200" s="170"/>
    </row>
    <row r="201" ht="15">
      <c r="G201" s="170"/>
    </row>
    <row r="202" ht="15">
      <c r="G202" s="170"/>
    </row>
    <row r="203" ht="15">
      <c r="G203" s="170"/>
    </row>
    <row r="204" ht="15">
      <c r="G204" s="170"/>
    </row>
    <row r="205" ht="15">
      <c r="G205" s="170"/>
    </row>
    <row r="206" ht="15">
      <c r="G206" s="170"/>
    </row>
    <row r="207" ht="15">
      <c r="G207" s="170"/>
    </row>
    <row r="208" ht="15">
      <c r="G208" s="170"/>
    </row>
    <row r="209" ht="15">
      <c r="G209" s="170"/>
    </row>
    <row r="210" ht="15">
      <c r="G210" s="170"/>
    </row>
    <row r="211" ht="15">
      <c r="G211" s="170"/>
    </row>
    <row r="212" ht="15">
      <c r="G212" s="170"/>
    </row>
    <row r="213" ht="15">
      <c r="G213" s="170"/>
    </row>
    <row r="214" ht="15">
      <c r="G214" s="170"/>
    </row>
    <row r="215" ht="15">
      <c r="G215" s="170"/>
    </row>
    <row r="216" ht="15">
      <c r="G216" s="170"/>
    </row>
    <row r="217" ht="15">
      <c r="G217" s="170"/>
    </row>
    <row r="218" ht="15">
      <c r="G218" s="170"/>
    </row>
    <row r="219" ht="15">
      <c r="G219" s="170"/>
    </row>
    <row r="220" ht="15">
      <c r="G220" s="170"/>
    </row>
    <row r="221" ht="15">
      <c r="G221" s="170"/>
    </row>
    <row r="222" ht="15">
      <c r="G222" s="170"/>
    </row>
    <row r="223" ht="15">
      <c r="G223" s="170"/>
    </row>
    <row r="224" ht="15">
      <c r="G224" s="170"/>
    </row>
    <row r="225" ht="15">
      <c r="G225" s="170"/>
    </row>
    <row r="226" ht="15">
      <c r="G226" s="170"/>
    </row>
    <row r="227" ht="15">
      <c r="G227" s="170"/>
    </row>
    <row r="228" ht="15">
      <c r="G228" s="170"/>
    </row>
    <row r="229" ht="15">
      <c r="G229" s="170"/>
    </row>
    <row r="230" ht="15">
      <c r="G230" s="170"/>
    </row>
    <row r="231" ht="15">
      <c r="G231" s="170"/>
    </row>
    <row r="232" ht="15">
      <c r="G232" s="170"/>
    </row>
    <row r="233" ht="15">
      <c r="G233" s="170"/>
    </row>
    <row r="234" ht="15">
      <c r="G234" s="170"/>
    </row>
    <row r="235" ht="15">
      <c r="G235" s="170"/>
    </row>
    <row r="236" ht="15">
      <c r="G236" s="170"/>
    </row>
    <row r="237" ht="15">
      <c r="G237" s="170"/>
    </row>
    <row r="238" ht="15">
      <c r="G238" s="170"/>
    </row>
    <row r="239" ht="15">
      <c r="G239" s="170"/>
    </row>
    <row r="240" ht="15">
      <c r="G240" s="170"/>
    </row>
    <row r="241" ht="15">
      <c r="G241" s="170"/>
    </row>
    <row r="242" ht="15">
      <c r="G242" s="170"/>
    </row>
    <row r="243" ht="15">
      <c r="G243" s="170"/>
    </row>
    <row r="244" ht="15">
      <c r="G244" s="170"/>
    </row>
    <row r="245" ht="15">
      <c r="G245" s="170"/>
    </row>
    <row r="246" ht="15">
      <c r="G246" s="170"/>
    </row>
    <row r="247" ht="15">
      <c r="G247" s="170"/>
    </row>
    <row r="248" ht="15">
      <c r="G248" s="170"/>
    </row>
    <row r="249" ht="15">
      <c r="G249" s="170"/>
    </row>
    <row r="250" ht="15">
      <c r="G250" s="170"/>
    </row>
    <row r="251" ht="15">
      <c r="G251" s="170"/>
    </row>
    <row r="252" ht="15">
      <c r="G252" s="170"/>
    </row>
    <row r="253" ht="15">
      <c r="G253" s="170"/>
    </row>
    <row r="254" ht="15">
      <c r="G254" s="170"/>
    </row>
    <row r="255" ht="15">
      <c r="G255" s="170"/>
    </row>
    <row r="256" ht="15">
      <c r="G256" s="170"/>
    </row>
    <row r="257" ht="15">
      <c r="G257" s="170"/>
    </row>
    <row r="258" ht="15">
      <c r="G258" s="170"/>
    </row>
    <row r="259" ht="15">
      <c r="G259" s="170"/>
    </row>
    <row r="260" ht="15">
      <c r="G260" s="170"/>
    </row>
    <row r="261" ht="15">
      <c r="G261" s="170"/>
    </row>
    <row r="262" ht="15">
      <c r="G262" s="170"/>
    </row>
    <row r="263" ht="15">
      <c r="G263" s="170"/>
    </row>
    <row r="264" ht="15">
      <c r="G264" s="170"/>
    </row>
    <row r="265" ht="15">
      <c r="G265" s="170"/>
    </row>
    <row r="266" ht="15">
      <c r="G266" s="170"/>
    </row>
    <row r="267" ht="15">
      <c r="G267" s="170"/>
    </row>
    <row r="268" ht="15">
      <c r="G268" s="170"/>
    </row>
    <row r="269" ht="15">
      <c r="G269" s="170"/>
    </row>
    <row r="270" ht="15">
      <c r="G270" s="170"/>
    </row>
    <row r="271" ht="15">
      <c r="G271" s="170"/>
    </row>
    <row r="272" ht="15">
      <c r="G272" s="170"/>
    </row>
    <row r="273" ht="15">
      <c r="G273" s="170"/>
    </row>
    <row r="274" ht="15">
      <c r="G274" s="170"/>
    </row>
    <row r="275" ht="15">
      <c r="G275" s="170"/>
    </row>
    <row r="276" ht="15">
      <c r="G276" s="170"/>
    </row>
    <row r="277" ht="15">
      <c r="G277" s="170"/>
    </row>
    <row r="278" ht="15">
      <c r="G278" s="170"/>
    </row>
    <row r="279" ht="15">
      <c r="G279" s="170"/>
    </row>
    <row r="280" ht="15">
      <c r="G280" s="170"/>
    </row>
    <row r="281" ht="15">
      <c r="G281" s="170"/>
    </row>
    <row r="282" ht="15">
      <c r="G282" s="170"/>
    </row>
    <row r="283" ht="15">
      <c r="G283" s="170"/>
    </row>
    <row r="284" ht="15">
      <c r="G284" s="170"/>
    </row>
    <row r="285" ht="15">
      <c r="G285" s="170"/>
    </row>
    <row r="286" ht="15">
      <c r="G286" s="170"/>
    </row>
    <row r="287" ht="15">
      <c r="G287" s="170"/>
    </row>
    <row r="288" ht="15">
      <c r="G288" s="170"/>
    </row>
    <row r="289" ht="15">
      <c r="G289" s="170"/>
    </row>
    <row r="290" ht="15">
      <c r="G290" s="170"/>
    </row>
    <row r="291" ht="15">
      <c r="G291" s="170"/>
    </row>
    <row r="292" ht="15">
      <c r="G292" s="170"/>
    </row>
    <row r="293" ht="15">
      <c r="G293" s="170"/>
    </row>
    <row r="294" ht="15">
      <c r="G294" s="170"/>
    </row>
    <row r="295" ht="15">
      <c r="G295" s="170"/>
    </row>
    <row r="296" ht="15">
      <c r="G296" s="170"/>
    </row>
    <row r="297" ht="15">
      <c r="G297" s="170"/>
    </row>
    <row r="298" ht="15">
      <c r="G298" s="170"/>
    </row>
    <row r="299" ht="15">
      <c r="G299" s="170"/>
    </row>
    <row r="300" ht="15">
      <c r="G300" s="170"/>
    </row>
    <row r="301" ht="15">
      <c r="G301" s="170"/>
    </row>
    <row r="302" ht="15">
      <c r="G302" s="170"/>
    </row>
    <row r="303" ht="15">
      <c r="G303" s="170"/>
    </row>
    <row r="304" ht="15">
      <c r="G304" s="170"/>
    </row>
    <row r="305" ht="15">
      <c r="G305" s="170"/>
    </row>
    <row r="306" ht="15">
      <c r="G306" s="170"/>
    </row>
    <row r="307" ht="15">
      <c r="G307" s="170"/>
    </row>
    <row r="308" ht="15">
      <c r="G308" s="170"/>
    </row>
    <row r="309" ht="15">
      <c r="G309" s="170"/>
    </row>
    <row r="310" ht="15">
      <c r="G310" s="170"/>
    </row>
    <row r="311" ht="15">
      <c r="G311" s="170"/>
    </row>
    <row r="312" ht="15">
      <c r="G312" s="170"/>
    </row>
    <row r="313" ht="15">
      <c r="G313" s="170"/>
    </row>
    <row r="314" ht="15">
      <c r="G314" s="170"/>
    </row>
    <row r="315" ht="15">
      <c r="G315" s="170"/>
    </row>
  </sheetData>
  <autoFilter ref="A16:H18"/>
  <mergeCells count="4">
    <mergeCell ref="G10:H10"/>
    <mergeCell ref="A13:H13"/>
    <mergeCell ref="B14:G14"/>
    <mergeCell ref="B22:H22"/>
  </mergeCells>
  <printOptions horizontalCentered="1"/>
  <pageMargins left="0.65" right="0.3937007874015748" top="0.7874015748031497" bottom="0.7874015748031497" header="0.15748031496062992" footer="0.2362204724409449"/>
  <pageSetup blackAndWhite="1" fitToHeight="4" horizontalDpi="600" verticalDpi="600" orientation="portrait" paperSize="9" scale="8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2014-12-17T07:05:29Z</cp:lastPrinted>
  <dcterms:created xsi:type="dcterms:W3CDTF">2013-02-18T11:01:55Z</dcterms:created>
  <dcterms:modified xsi:type="dcterms:W3CDTF">2014-12-17T07:05:32Z</dcterms:modified>
  <cp:category/>
  <cp:version/>
  <cp:contentType/>
  <cp:contentStatus/>
</cp:coreProperties>
</file>